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lw\LU\au\EULLa 2023-2027\VK-Rechner\"/>
    </mc:Choice>
  </mc:AlternateContent>
  <bookViews>
    <workbookView xWindow="8355" yWindow="3510" windowWidth="7500" windowHeight="6000"/>
  </bookViews>
  <sheets>
    <sheet name="Information" sheetId="4" r:id="rId1"/>
    <sheet name="Berechnung ÖR2" sheetId="9" r:id="rId2"/>
    <sheet name="Berechnung GAP-SP" sheetId="6" r:id="rId3"/>
  </sheets>
  <definedNames>
    <definedName name="_xlnm._FilterDatabase" localSheetId="2" hidden="1">'Berechnung GAP-SP'!#REF!</definedName>
    <definedName name="_xlnm._FilterDatabase" localSheetId="1" hidden="1">'Berechnung ÖR2'!#REF!</definedName>
    <definedName name="Brachen" localSheetId="1">'Berechnung ÖR2'!$E$457:$E$470</definedName>
    <definedName name="Brachen">'Berechnung GAP-SP'!$E$458:$E$471</definedName>
    <definedName name="_xlnm.Print_Area" localSheetId="2">'Berechnung GAP-SP'!$A$1:$E$60</definedName>
    <definedName name="_xlnm.Print_Area" localSheetId="1">'Berechnung ÖR2'!$A$1:$E$60</definedName>
    <definedName name="_xlnm.Print_Area" localSheetId="0">Information!$A$1:$G$11</definedName>
    <definedName name="Getreide" localSheetId="1">'Berechnung ÖR2'!$E$108:$E$131</definedName>
    <definedName name="Getreide">'Berechnung GAP-SP'!$E$108:$E$132</definedName>
    <definedName name="GetreideEingabe" localSheetId="1">'Berechnung ÖR2'!$A$16:$C$23</definedName>
    <definedName name="GetreideEingabe">'Berechnung GAP-SP'!$A$16:$C$23</definedName>
    <definedName name="Gras_und_Gruenfutter" localSheetId="1">'Berechnung ÖR2'!$E$442:$E$452</definedName>
    <definedName name="Gras_und_Gruenfutter">'Berechnung GAP-SP'!$E$443:$E$453</definedName>
    <definedName name="Leguminosen" localSheetId="1">'Berechnung ÖR2'!$E$76:$E$98</definedName>
    <definedName name="LeguminosenEingabe" localSheetId="1">'Berechnung ÖR2'!$A$25:$C$29</definedName>
    <definedName name="LeguminosenEingabe">'Berechnung GAP-SP'!$A$25:$C$29</definedName>
    <definedName name="LeguminosenGAPsp">'Berechnung GAP-SP'!$E$485:$E$496</definedName>
    <definedName name="LeguminosenMischung" localSheetId="1">'Berechnung ÖR2'!$E$475:$E$479</definedName>
    <definedName name="LeguminosenMischung">'Berechnung GAP-SP'!$E$476:$E$480</definedName>
    <definedName name="LeguminosenÖR2">'Berechnung GAP-SP'!$E$76:$E$103</definedName>
    <definedName name="Mischkultur_ADV_Sytematik">'Berechnung GAP-SP'!$E$501:$E$511</definedName>
    <definedName name="solver_adj" localSheetId="2" hidden="1">'Berechnung GAP-SP'!$AO$16:$AO$50</definedName>
    <definedName name="solver_adj" localSheetId="1" hidden="1">'Berechnung ÖR2'!$AO$16:$AO$50</definedName>
    <definedName name="solver_cvg" localSheetId="2" hidden="1">0.0001</definedName>
    <definedName name="solver_cvg" localSheetId="1" hidden="1">0.0001</definedName>
    <definedName name="solver_drv" localSheetId="2" hidden="1">2</definedName>
    <definedName name="solver_drv" localSheetId="1" hidden="1">2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'Berechnung GAP-SP'!$AO$16:$AO$50</definedName>
    <definedName name="solver_lhs1" localSheetId="1" hidden="1">'Berechnung ÖR2'!$AO$16:$AO$50</definedName>
    <definedName name="solver_lhs2" localSheetId="2" hidden="1">'Berechnung GAP-SP'!$AO$16:$AO$50</definedName>
    <definedName name="solver_lhs2" localSheetId="1" hidden="1">'Berechnung ÖR2'!$AO$16:$AO$50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2</definedName>
    <definedName name="solver_num" localSheetId="1" hidden="1">2</definedName>
    <definedName name="solver_nwt" localSheetId="2" hidden="1">1</definedName>
    <definedName name="solver_nwt" localSheetId="1" hidden="1">1</definedName>
    <definedName name="solver_opt" localSheetId="2" hidden="1">'Berechnung GAP-SP'!$AQ$15</definedName>
    <definedName name="solver_opt" localSheetId="1" hidden="1">'Berechnung ÖR2'!$AQ$15</definedName>
    <definedName name="solver_pre" localSheetId="2" hidden="1">0.000001</definedName>
    <definedName name="solver_pre" localSheetId="1" hidden="1">0.000001</definedName>
    <definedName name="solver_rbv" localSheetId="2" hidden="1">2</definedName>
    <definedName name="solver_rbv" localSheetId="1" hidden="1">2</definedName>
    <definedName name="solver_rel1" localSheetId="2" hidden="1">1</definedName>
    <definedName name="solver_rel1" localSheetId="1" hidden="1">1</definedName>
    <definedName name="solver_rel2" localSheetId="2" hidden="1">3</definedName>
    <definedName name="solver_rel2" localSheetId="1" hidden="1">3</definedName>
    <definedName name="solver_rhs1" localSheetId="2" hidden="1">1</definedName>
    <definedName name="solver_rhs1" localSheetId="1" hidden="1">1</definedName>
    <definedName name="solver_rhs2" localSheetId="2" hidden="1">0</definedName>
    <definedName name="solver_rhs2" localSheetId="1" hidden="1">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3</definedName>
    <definedName name="solver_typ" localSheetId="1" hidden="1">3</definedName>
    <definedName name="solver_val" localSheetId="2" hidden="1">10</definedName>
    <definedName name="solver_val" localSheetId="1" hidden="1">10</definedName>
    <definedName name="solver_ver" localSheetId="2" hidden="1">3</definedName>
    <definedName name="solver_ver" localSheetId="1" hidden="1">3</definedName>
    <definedName name="sonst_KTA_Test">'Berechnung ÖR2'!$E$201:$E$419</definedName>
    <definedName name="sonstige_Kulturen" localSheetId="1">'Berechnung ÖR2'!$E$201:$E$425</definedName>
    <definedName name="sonstige_Kulturen">'Berechnung GAP-SP'!$E$195:$E$424</definedName>
    <definedName name="sonstKTA_sonstLeg">'Berechnung GAP-SP'!$E$195:$E$431</definedName>
    <definedName name="_xlnm.Criteria" localSheetId="2">'Berechnung GAP-SP'!$E$16:$F$50</definedName>
    <definedName name="_xlnm.Criteria" localSheetId="1">'Berechnung ÖR2'!$E$16:$F$50</definedName>
    <definedName name="_xlnm.Extract" localSheetId="2">'Berechnung GAP-SP'!#REF!</definedName>
    <definedName name="_xlnm.Extract" localSheetId="1">'Berechnung ÖR2'!#REF!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6" l="1"/>
  <c r="G42" i="6"/>
  <c r="G48" i="6"/>
  <c r="G4" i="6"/>
  <c r="AA4" i="6"/>
  <c r="E573" i="6"/>
  <c r="AA17" i="6" s="1"/>
  <c r="E574" i="6"/>
  <c r="E575" i="6"/>
  <c r="E580" i="6"/>
  <c r="G18" i="6" s="1"/>
  <c r="E581" i="6"/>
  <c r="G19" i="6" s="1"/>
  <c r="E582" i="6"/>
  <c r="G28" i="6" s="1"/>
  <c r="G4" i="9"/>
  <c r="AA4" i="9"/>
  <c r="E421" i="6"/>
  <c r="E422" i="6"/>
  <c r="E423" i="6"/>
  <c r="E424" i="6"/>
  <c r="E425" i="6"/>
  <c r="E426" i="6"/>
  <c r="E427" i="6"/>
  <c r="E428" i="6"/>
  <c r="E429" i="6"/>
  <c r="E430" i="6"/>
  <c r="E431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32" i="6"/>
  <c r="A108" i="6"/>
  <c r="B108" i="6"/>
  <c r="C108" i="6"/>
  <c r="D108" i="6"/>
  <c r="A109" i="6"/>
  <c r="B109" i="6"/>
  <c r="C109" i="6"/>
  <c r="D109" i="6"/>
  <c r="A110" i="6"/>
  <c r="B110" i="6"/>
  <c r="C110" i="6"/>
  <c r="D110" i="6"/>
  <c r="A111" i="6"/>
  <c r="B111" i="6"/>
  <c r="C111" i="6"/>
  <c r="D111" i="6"/>
  <c r="A112" i="6"/>
  <c r="B112" i="6"/>
  <c r="C112" i="6"/>
  <c r="D112" i="6"/>
  <c r="A113" i="6"/>
  <c r="B113" i="6"/>
  <c r="C113" i="6"/>
  <c r="D113" i="6"/>
  <c r="A114" i="6"/>
  <c r="B114" i="6"/>
  <c r="C114" i="6"/>
  <c r="D114" i="6"/>
  <c r="A115" i="6"/>
  <c r="B115" i="6"/>
  <c r="C115" i="6"/>
  <c r="D115" i="6"/>
  <c r="A116" i="6"/>
  <c r="B116" i="6"/>
  <c r="C116" i="6"/>
  <c r="D116" i="6"/>
  <c r="A117" i="6"/>
  <c r="B117" i="6"/>
  <c r="C117" i="6"/>
  <c r="D117" i="6"/>
  <c r="A118" i="6"/>
  <c r="B118" i="6"/>
  <c r="C118" i="6"/>
  <c r="D118" i="6"/>
  <c r="A119" i="6"/>
  <c r="B119" i="6"/>
  <c r="C119" i="6"/>
  <c r="D119" i="6"/>
  <c r="A120" i="6"/>
  <c r="B120" i="6"/>
  <c r="C120" i="6"/>
  <c r="D120" i="6"/>
  <c r="A121" i="6"/>
  <c r="B121" i="6"/>
  <c r="C121" i="6"/>
  <c r="D121" i="6"/>
  <c r="A122" i="6"/>
  <c r="B122" i="6"/>
  <c r="C122" i="6"/>
  <c r="D122" i="6"/>
  <c r="A123" i="6"/>
  <c r="B123" i="6"/>
  <c r="C123" i="6"/>
  <c r="D123" i="6"/>
  <c r="A124" i="6"/>
  <c r="B124" i="6"/>
  <c r="C124" i="6"/>
  <c r="D124" i="6"/>
  <c r="A125" i="6"/>
  <c r="B125" i="6"/>
  <c r="C125" i="6"/>
  <c r="D125" i="6"/>
  <c r="A126" i="6"/>
  <c r="B126" i="6"/>
  <c r="C126" i="6"/>
  <c r="D126" i="6"/>
  <c r="A127" i="6"/>
  <c r="B127" i="6"/>
  <c r="C127" i="6"/>
  <c r="D127" i="6"/>
  <c r="A128" i="6"/>
  <c r="B128" i="6"/>
  <c r="C128" i="6"/>
  <c r="D128" i="6"/>
  <c r="A129" i="6"/>
  <c r="B129" i="6"/>
  <c r="C129" i="6"/>
  <c r="D129" i="6"/>
  <c r="A130" i="6"/>
  <c r="B130" i="6"/>
  <c r="C130" i="6"/>
  <c r="D130" i="6"/>
  <c r="A131" i="6"/>
  <c r="B131" i="6"/>
  <c r="C131" i="6"/>
  <c r="D131" i="6"/>
  <c r="B107" i="6"/>
  <c r="C107" i="6"/>
  <c r="D107" i="6"/>
  <c r="A107" i="6"/>
  <c r="A106" i="6"/>
  <c r="A105" i="6"/>
  <c r="B105" i="6"/>
  <c r="C105" i="6"/>
  <c r="D105" i="6"/>
  <c r="B104" i="6"/>
  <c r="C104" i="6"/>
  <c r="D104" i="6"/>
  <c r="A104" i="6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3" i="9"/>
  <c r="E134" i="9"/>
  <c r="E135" i="9"/>
  <c r="E136" i="9"/>
  <c r="E137" i="9"/>
  <c r="E138" i="9"/>
  <c r="E416" i="9"/>
  <c r="E417" i="9"/>
  <c r="E418" i="9"/>
  <c r="E419" i="9"/>
  <c r="E420" i="9"/>
  <c r="E421" i="9"/>
  <c r="E422" i="9"/>
  <c r="E423" i="9"/>
  <c r="E424" i="9"/>
  <c r="E425" i="9"/>
  <c r="G29" i="6" l="1"/>
  <c r="G23" i="6"/>
  <c r="G17" i="6"/>
  <c r="AA47" i="6"/>
  <c r="AA41" i="6"/>
  <c r="AA34" i="6"/>
  <c r="AA28" i="6"/>
  <c r="AA22" i="6"/>
  <c r="G41" i="6"/>
  <c r="G22" i="6"/>
  <c r="AA27" i="6"/>
  <c r="G46" i="6"/>
  <c r="G34" i="6"/>
  <c r="G21" i="6"/>
  <c r="AA16" i="6"/>
  <c r="AA45" i="6"/>
  <c r="AA32" i="6"/>
  <c r="AA26" i="6"/>
  <c r="AA20" i="6"/>
  <c r="G47" i="6"/>
  <c r="G35" i="6"/>
  <c r="AA46" i="6"/>
  <c r="AA40" i="6"/>
  <c r="AA21" i="6"/>
  <c r="G40" i="6"/>
  <c r="G27" i="6"/>
  <c r="AA39" i="6"/>
  <c r="G16" i="6"/>
  <c r="G45" i="6"/>
  <c r="G39" i="6"/>
  <c r="G33" i="6"/>
  <c r="G26" i="6"/>
  <c r="G20" i="6"/>
  <c r="AA50" i="6"/>
  <c r="AA44" i="6"/>
  <c r="AA38" i="6"/>
  <c r="AA31" i="6"/>
  <c r="AA25" i="6"/>
  <c r="AA19" i="6"/>
  <c r="AA33" i="6"/>
  <c r="G50" i="6"/>
  <c r="G44" i="6"/>
  <c r="G38" i="6"/>
  <c r="G32" i="6"/>
  <c r="G25" i="6"/>
  <c r="AA49" i="6"/>
  <c r="AA43" i="6"/>
  <c r="AA37" i="6"/>
  <c r="AA30" i="6"/>
  <c r="AA24" i="6"/>
  <c r="AA18" i="6"/>
  <c r="G49" i="6"/>
  <c r="G43" i="6"/>
  <c r="G37" i="6"/>
  <c r="G30" i="6"/>
  <c r="G24" i="6"/>
  <c r="AA48" i="6"/>
  <c r="AA42" i="6"/>
  <c r="AA35" i="6"/>
  <c r="AA29" i="6"/>
  <c r="AA23" i="6"/>
  <c r="E131" i="6"/>
  <c r="E128" i="6"/>
  <c r="E125" i="6"/>
  <c r="E122" i="6"/>
  <c r="E119" i="6"/>
  <c r="E116" i="6"/>
  <c r="E113" i="6"/>
  <c r="E110" i="6"/>
  <c r="E123" i="6"/>
  <c r="E120" i="6"/>
  <c r="E114" i="6"/>
  <c r="E111" i="6"/>
  <c r="E108" i="6"/>
  <c r="E130" i="6"/>
  <c r="E127" i="6"/>
  <c r="E124" i="6"/>
  <c r="E121" i="6"/>
  <c r="E118" i="6"/>
  <c r="E115" i="6"/>
  <c r="E112" i="6"/>
  <c r="E109" i="6"/>
  <c r="E129" i="6"/>
  <c r="E126" i="6"/>
  <c r="E117" i="6"/>
  <c r="E43" i="9" l="1"/>
  <c r="AF4" i="6" l="1"/>
  <c r="AE4" i="6"/>
  <c r="AD4" i="6"/>
  <c r="AC4" i="6"/>
  <c r="AB4" i="6"/>
  <c r="Z4" i="6"/>
  <c r="Y4" i="6"/>
  <c r="X4" i="6"/>
  <c r="E499" i="9"/>
  <c r="E500" i="9"/>
  <c r="E501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30" i="9"/>
  <c r="E531" i="9"/>
  <c r="E536" i="9"/>
  <c r="E537" i="9"/>
  <c r="E542" i="9"/>
  <c r="E543" i="9"/>
  <c r="E544" i="9"/>
  <c r="E549" i="9"/>
  <c r="E550" i="9"/>
  <c r="E551" i="9"/>
  <c r="E552" i="9"/>
  <c r="E557" i="9"/>
  <c r="AB19" i="9" s="1"/>
  <c r="E558" i="9"/>
  <c r="E563" i="9"/>
  <c r="E564" i="9"/>
  <c r="E569" i="9"/>
  <c r="AD18" i="9" s="1"/>
  <c r="E570" i="9"/>
  <c r="E575" i="9"/>
  <c r="AE22" i="9" s="1"/>
  <c r="E576" i="9"/>
  <c r="E581" i="9"/>
  <c r="E582" i="9"/>
  <c r="AF4" i="9"/>
  <c r="AE4" i="9"/>
  <c r="AD4" i="9"/>
  <c r="AC4" i="9"/>
  <c r="AB4" i="9"/>
  <c r="Z4" i="9"/>
  <c r="Y4" i="9"/>
  <c r="X4" i="9"/>
  <c r="E516" i="6"/>
  <c r="E517" i="6"/>
  <c r="E522" i="6"/>
  <c r="E523" i="6"/>
  <c r="E528" i="6"/>
  <c r="E529" i="6"/>
  <c r="E530" i="6"/>
  <c r="E535" i="6"/>
  <c r="E536" i="6"/>
  <c r="E537" i="6"/>
  <c r="E538" i="6"/>
  <c r="E543" i="6"/>
  <c r="E544" i="6"/>
  <c r="E549" i="6"/>
  <c r="E550" i="6"/>
  <c r="E555" i="6"/>
  <c r="E556" i="6"/>
  <c r="E561" i="6"/>
  <c r="E562" i="6"/>
  <c r="E567" i="6"/>
  <c r="E568" i="6"/>
  <c r="Z16" i="6" l="1"/>
  <c r="Y48" i="6"/>
  <c r="Y20" i="9"/>
  <c r="AF17" i="9"/>
  <c r="AC23" i="9"/>
  <c r="AA19" i="9"/>
  <c r="AA25" i="9"/>
  <c r="AA31" i="9"/>
  <c r="AA38" i="9"/>
  <c r="AA44" i="9"/>
  <c r="AA50" i="9"/>
  <c r="AA20" i="9"/>
  <c r="AA26" i="9"/>
  <c r="AA32" i="9"/>
  <c r="AA39" i="9"/>
  <c r="AA45" i="9"/>
  <c r="AA16" i="9"/>
  <c r="AA21" i="9"/>
  <c r="AA27" i="9"/>
  <c r="AA33" i="9"/>
  <c r="AA40" i="9"/>
  <c r="AA46" i="9"/>
  <c r="AA22" i="9"/>
  <c r="AA28" i="9"/>
  <c r="AA34" i="9"/>
  <c r="AA41" i="9"/>
  <c r="AA47" i="9"/>
  <c r="AA17" i="9"/>
  <c r="AA23" i="9"/>
  <c r="AA29" i="9"/>
  <c r="AA35" i="9"/>
  <c r="AA42" i="9"/>
  <c r="AA48" i="9"/>
  <c r="AA18" i="9"/>
  <c r="AA24" i="9"/>
  <c r="AA30" i="9"/>
  <c r="AA37" i="9"/>
  <c r="AA43" i="9"/>
  <c r="AA49" i="9"/>
  <c r="X22" i="9"/>
  <c r="Z22" i="9"/>
  <c r="Z16" i="9"/>
  <c r="G18" i="9"/>
  <c r="G24" i="9"/>
  <c r="G30" i="9"/>
  <c r="G36" i="9"/>
  <c r="G43" i="9"/>
  <c r="H43" i="9" s="1"/>
  <c r="G49" i="9"/>
  <c r="G19" i="9"/>
  <c r="G25" i="9"/>
  <c r="G31" i="9"/>
  <c r="G38" i="9"/>
  <c r="G44" i="9"/>
  <c r="G50" i="9"/>
  <c r="G20" i="9"/>
  <c r="G26" i="9"/>
  <c r="G32" i="9"/>
  <c r="G39" i="9"/>
  <c r="G45" i="9"/>
  <c r="G21" i="9"/>
  <c r="G27" i="9"/>
  <c r="G33" i="9"/>
  <c r="G40" i="9"/>
  <c r="G46" i="9"/>
  <c r="G16" i="9"/>
  <c r="G22" i="9"/>
  <c r="G28" i="9"/>
  <c r="G34" i="9"/>
  <c r="G41" i="9"/>
  <c r="G47" i="9"/>
  <c r="G17" i="9"/>
  <c r="G23" i="9"/>
  <c r="G29" i="9"/>
  <c r="G35" i="9"/>
  <c r="G42" i="9"/>
  <c r="G48" i="9"/>
  <c r="AE48" i="6"/>
  <c r="AC49" i="6"/>
  <c r="X21" i="6"/>
  <c r="Z50" i="6"/>
  <c r="AF48" i="6"/>
  <c r="AB50" i="6"/>
  <c r="AD21" i="6"/>
  <c r="AC16" i="6"/>
  <c r="Z17" i="6"/>
  <c r="X18" i="6"/>
  <c r="AE18" i="6"/>
  <c r="AC19" i="6"/>
  <c r="Z20" i="6"/>
  <c r="Y21" i="6"/>
  <c r="X22" i="6"/>
  <c r="AE22" i="6"/>
  <c r="AC23" i="6"/>
  <c r="Z24" i="6"/>
  <c r="X25" i="6"/>
  <c r="AE25" i="6"/>
  <c r="AC26" i="6"/>
  <c r="Z27" i="6"/>
  <c r="X28" i="6"/>
  <c r="AE28" i="6"/>
  <c r="AC29" i="6"/>
  <c r="Z30" i="6"/>
  <c r="X31" i="6"/>
  <c r="AE31" i="6"/>
  <c r="AC32" i="6"/>
  <c r="Z33" i="6"/>
  <c r="X34" i="6"/>
  <c r="AE34" i="6"/>
  <c r="AC35" i="6"/>
  <c r="Z36" i="6"/>
  <c r="X37" i="6"/>
  <c r="AE37" i="6"/>
  <c r="AC38" i="6"/>
  <c r="Z39" i="6"/>
  <c r="X40" i="6"/>
  <c r="AE40" i="6"/>
  <c r="AC41" i="6"/>
  <c r="Z42" i="6"/>
  <c r="X43" i="6"/>
  <c r="AE43" i="6"/>
  <c r="AC44" i="6"/>
  <c r="Z45" i="6"/>
  <c r="X46" i="6"/>
  <c r="AE46" i="6"/>
  <c r="AC47" i="6"/>
  <c r="Z48" i="6"/>
  <c r="X49" i="6"/>
  <c r="AE49" i="6"/>
  <c r="AC50" i="6"/>
  <c r="X16" i="6"/>
  <c r="AD16" i="6"/>
  <c r="AB17" i="6"/>
  <c r="Y18" i="6"/>
  <c r="AF18" i="6"/>
  <c r="AD19" i="6"/>
  <c r="AB20" i="6"/>
  <c r="Z21" i="6"/>
  <c r="Y22" i="6"/>
  <c r="AF22" i="6"/>
  <c r="AD23" i="6"/>
  <c r="AB24" i="6"/>
  <c r="Y25" i="6"/>
  <c r="AF25" i="6"/>
  <c r="AD26" i="6"/>
  <c r="AB27" i="6"/>
  <c r="Y28" i="6"/>
  <c r="AF28" i="6"/>
  <c r="AD29" i="6"/>
  <c r="AB30" i="6"/>
  <c r="Y31" i="6"/>
  <c r="AF31" i="6"/>
  <c r="AD32" i="6"/>
  <c r="AB33" i="6"/>
  <c r="Y34" i="6"/>
  <c r="AF34" i="6"/>
  <c r="AD35" i="6"/>
  <c r="AB36" i="6"/>
  <c r="Y37" i="6"/>
  <c r="AF37" i="6"/>
  <c r="AD38" i="6"/>
  <c r="AB39" i="6"/>
  <c r="Y40" i="6"/>
  <c r="AF40" i="6"/>
  <c r="AD41" i="6"/>
  <c r="AB42" i="6"/>
  <c r="Y43" i="6"/>
  <c r="AF43" i="6"/>
  <c r="AD44" i="6"/>
  <c r="AB45" i="6"/>
  <c r="Y46" i="6"/>
  <c r="AF46" i="6"/>
  <c r="AD47" i="6"/>
  <c r="AB48" i="6"/>
  <c r="Y49" i="6"/>
  <c r="AF49" i="6"/>
  <c r="AD50" i="6"/>
  <c r="Y16" i="6"/>
  <c r="AE16" i="6"/>
  <c r="AC17" i="6"/>
  <c r="Z18" i="6"/>
  <c r="X19" i="6"/>
  <c r="AE19" i="6"/>
  <c r="AC20" i="6"/>
  <c r="AB21" i="6"/>
  <c r="Z22" i="6"/>
  <c r="X23" i="6"/>
  <c r="AE23" i="6"/>
  <c r="AC24" i="6"/>
  <c r="Z25" i="6"/>
  <c r="X26" i="6"/>
  <c r="AE26" i="6"/>
  <c r="AC27" i="6"/>
  <c r="Z28" i="6"/>
  <c r="X29" i="6"/>
  <c r="AE29" i="6"/>
  <c r="AC30" i="6"/>
  <c r="Z31" i="6"/>
  <c r="X32" i="6"/>
  <c r="AE32" i="6"/>
  <c r="AC33" i="6"/>
  <c r="Z34" i="6"/>
  <c r="X35" i="6"/>
  <c r="AE35" i="6"/>
  <c r="AC36" i="6"/>
  <c r="Z37" i="6"/>
  <c r="X38" i="6"/>
  <c r="AE38" i="6"/>
  <c r="AC39" i="6"/>
  <c r="Z40" i="6"/>
  <c r="X41" i="6"/>
  <c r="AE41" i="6"/>
  <c r="AC42" i="6"/>
  <c r="Z43" i="6"/>
  <c r="X44" i="6"/>
  <c r="AE44" i="6"/>
  <c r="AC45" i="6"/>
  <c r="Z46" i="6"/>
  <c r="X47" i="6"/>
  <c r="AE47" i="6"/>
  <c r="AC48" i="6"/>
  <c r="Z49" i="6"/>
  <c r="X50" i="6"/>
  <c r="AE50" i="6"/>
  <c r="AF16" i="6"/>
  <c r="AD17" i="6"/>
  <c r="AB18" i="6"/>
  <c r="Y19" i="6"/>
  <c r="AF19" i="6"/>
  <c r="AE20" i="6"/>
  <c r="AC21" i="6"/>
  <c r="AB22" i="6"/>
  <c r="Y23" i="6"/>
  <c r="AF23" i="6"/>
  <c r="AD24" i="6"/>
  <c r="AB25" i="6"/>
  <c r="Y26" i="6"/>
  <c r="AF26" i="6"/>
  <c r="AD27" i="6"/>
  <c r="AB28" i="6"/>
  <c r="Y29" i="6"/>
  <c r="AF29" i="6"/>
  <c r="AD30" i="6"/>
  <c r="AB31" i="6"/>
  <c r="Y32" i="6"/>
  <c r="AF32" i="6"/>
  <c r="AD33" i="6"/>
  <c r="AB34" i="6"/>
  <c r="Y35" i="6"/>
  <c r="AF35" i="6"/>
  <c r="AD36" i="6"/>
  <c r="AB37" i="6"/>
  <c r="Y38" i="6"/>
  <c r="AF38" i="6"/>
  <c r="AD39" i="6"/>
  <c r="AB40" i="6"/>
  <c r="Y41" i="6"/>
  <c r="AF41" i="6"/>
  <c r="AD42" i="6"/>
  <c r="AB43" i="6"/>
  <c r="Y44" i="6"/>
  <c r="AF44" i="6"/>
  <c r="AD45" i="6"/>
  <c r="AB46" i="6"/>
  <c r="Y47" i="6"/>
  <c r="AF47" i="6"/>
  <c r="AD48" i="6"/>
  <c r="AB49" i="6"/>
  <c r="Y50" i="6"/>
  <c r="AF50" i="6"/>
  <c r="X17" i="6"/>
  <c r="AE17" i="6"/>
  <c r="AC18" i="6"/>
  <c r="Z19" i="6"/>
  <c r="X20" i="6"/>
  <c r="AF20" i="6"/>
  <c r="AE21" i="6"/>
  <c r="AC22" i="6"/>
  <c r="Z23" i="6"/>
  <c r="X24" i="6"/>
  <c r="AE24" i="6"/>
  <c r="AC25" i="6"/>
  <c r="Z26" i="6"/>
  <c r="X27" i="6"/>
  <c r="AE27" i="6"/>
  <c r="AC28" i="6"/>
  <c r="Z29" i="6"/>
  <c r="X30" i="6"/>
  <c r="AE30" i="6"/>
  <c r="AC31" i="6"/>
  <c r="Z32" i="6"/>
  <c r="X33" i="6"/>
  <c r="AE33" i="6"/>
  <c r="AC34" i="6"/>
  <c r="Z35" i="6"/>
  <c r="X36" i="6"/>
  <c r="AE36" i="6"/>
  <c r="AC37" i="6"/>
  <c r="Z38" i="6"/>
  <c r="X39" i="6"/>
  <c r="AE39" i="6"/>
  <c r="AC40" i="6"/>
  <c r="Z41" i="6"/>
  <c r="X42" i="6"/>
  <c r="AE42" i="6"/>
  <c r="AC43" i="6"/>
  <c r="Z44" i="6"/>
  <c r="X45" i="6"/>
  <c r="AE45" i="6"/>
  <c r="AC46" i="6"/>
  <c r="Z47" i="6"/>
  <c r="X48" i="6"/>
  <c r="AD20" i="6"/>
  <c r="AB16" i="6"/>
  <c r="Y17" i="6"/>
  <c r="AF17" i="6"/>
  <c r="AD18" i="6"/>
  <c r="AB19" i="6"/>
  <c r="Y20" i="6"/>
  <c r="AF21" i="6"/>
  <c r="AD22" i="6"/>
  <c r="AB23" i="6"/>
  <c r="Y24" i="6"/>
  <c r="AF24" i="6"/>
  <c r="AD25" i="6"/>
  <c r="AB26" i="6"/>
  <c r="Y27" i="6"/>
  <c r="AF27" i="6"/>
  <c r="AD28" i="6"/>
  <c r="AB29" i="6"/>
  <c r="Y30" i="6"/>
  <c r="AF30" i="6"/>
  <c r="AD31" i="6"/>
  <c r="AB32" i="6"/>
  <c r="Y33" i="6"/>
  <c r="AF33" i="6"/>
  <c r="AD34" i="6"/>
  <c r="AB35" i="6"/>
  <c r="Y36" i="6"/>
  <c r="AF36" i="6"/>
  <c r="AD37" i="6"/>
  <c r="AB38" i="6"/>
  <c r="Y39" i="6"/>
  <c r="AF39" i="6"/>
  <c r="AD40" i="6"/>
  <c r="AB41" i="6"/>
  <c r="Y42" i="6"/>
  <c r="AF42" i="6"/>
  <c r="AD43" i="6"/>
  <c r="AB44" i="6"/>
  <c r="Y45" i="6"/>
  <c r="AF45" i="6"/>
  <c r="AD46" i="6"/>
  <c r="AB47" i="6"/>
  <c r="AD49" i="6"/>
  <c r="X16" i="9"/>
  <c r="X45" i="9"/>
  <c r="X39" i="9"/>
  <c r="X33" i="9"/>
  <c r="X27" i="9"/>
  <c r="X21" i="9"/>
  <c r="Y49" i="9"/>
  <c r="Y43" i="9"/>
  <c r="Y37" i="9"/>
  <c r="Y31" i="9"/>
  <c r="Y25" i="9"/>
  <c r="Y19" i="9"/>
  <c r="AE16" i="9"/>
  <c r="Z46" i="9"/>
  <c r="Z40" i="9"/>
  <c r="Z33" i="9"/>
  <c r="Z27" i="9"/>
  <c r="Z21" i="9"/>
  <c r="AB49" i="9"/>
  <c r="AB43" i="9"/>
  <c r="AB37" i="9"/>
  <c r="AB30" i="9"/>
  <c r="AB24" i="9"/>
  <c r="AB18" i="9"/>
  <c r="AC46" i="9"/>
  <c r="AC40" i="9"/>
  <c r="AC34" i="9"/>
  <c r="AC28" i="9"/>
  <c r="AC22" i="9"/>
  <c r="AD48" i="9"/>
  <c r="AD42" i="9"/>
  <c r="AD35" i="9"/>
  <c r="AD29" i="9"/>
  <c r="AD23" i="9"/>
  <c r="AD17" i="9"/>
  <c r="AE45" i="9"/>
  <c r="AE39" i="9"/>
  <c r="AE33" i="9"/>
  <c r="AE27" i="9"/>
  <c r="AE20" i="9"/>
  <c r="AF48" i="9"/>
  <c r="AF42" i="9"/>
  <c r="AF36" i="9"/>
  <c r="AF30" i="9"/>
  <c r="AF24" i="9"/>
  <c r="X50" i="9"/>
  <c r="X44" i="9"/>
  <c r="X38" i="9"/>
  <c r="X32" i="9"/>
  <c r="X26" i="9"/>
  <c r="X20" i="9"/>
  <c r="Y48" i="9"/>
  <c r="Y42" i="9"/>
  <c r="Y36" i="9"/>
  <c r="Y30" i="9"/>
  <c r="Y24" i="9"/>
  <c r="Y17" i="9"/>
  <c r="AF16" i="9"/>
  <c r="Z45" i="9"/>
  <c r="Z39" i="9"/>
  <c r="Z32" i="9"/>
  <c r="Z26" i="9"/>
  <c r="Z20" i="9"/>
  <c r="AB48" i="9"/>
  <c r="AB42" i="9"/>
  <c r="AB36" i="9"/>
  <c r="AB29" i="9"/>
  <c r="AB23" i="9"/>
  <c r="AB17" i="9"/>
  <c r="AC45" i="9"/>
  <c r="AC39" i="9"/>
  <c r="AC33" i="9"/>
  <c r="AC27" i="9"/>
  <c r="AC21" i="9"/>
  <c r="AD47" i="9"/>
  <c r="AD41" i="9"/>
  <c r="AD34" i="9"/>
  <c r="AD28" i="9"/>
  <c r="AD22" i="9"/>
  <c r="AE50" i="9"/>
  <c r="AE44" i="9"/>
  <c r="AE38" i="9"/>
  <c r="AE32" i="9"/>
  <c r="AE26" i="9"/>
  <c r="AE19" i="9"/>
  <c r="AF47" i="9"/>
  <c r="AF41" i="9"/>
  <c r="AF35" i="9"/>
  <c r="AF29" i="9"/>
  <c r="AF21" i="9"/>
  <c r="X49" i="9"/>
  <c r="X43" i="9"/>
  <c r="X37" i="9"/>
  <c r="X31" i="9"/>
  <c r="X25" i="9"/>
  <c r="X19" i="9"/>
  <c r="Y47" i="9"/>
  <c r="Y41" i="9"/>
  <c r="Y35" i="9"/>
  <c r="Y29" i="9"/>
  <c r="Y23" i="9"/>
  <c r="Z50" i="9"/>
  <c r="Z44" i="9"/>
  <c r="Z38" i="9"/>
  <c r="Z31" i="9"/>
  <c r="Z25" i="9"/>
  <c r="Z19" i="9"/>
  <c r="AB47" i="9"/>
  <c r="AB41" i="9"/>
  <c r="AB34" i="9"/>
  <c r="AB28" i="9"/>
  <c r="AB22" i="9"/>
  <c r="AC50" i="9"/>
  <c r="AC44" i="9"/>
  <c r="AC38" i="9"/>
  <c r="AC32" i="9"/>
  <c r="AC26" i="9"/>
  <c r="AC18" i="9"/>
  <c r="AD46" i="9"/>
  <c r="AD40" i="9"/>
  <c r="AD33" i="9"/>
  <c r="AD27" i="9"/>
  <c r="AD21" i="9"/>
  <c r="AE49" i="9"/>
  <c r="AE43" i="9"/>
  <c r="AE37" i="9"/>
  <c r="AE31" i="9"/>
  <c r="AE25" i="9"/>
  <c r="AE18" i="9"/>
  <c r="AF46" i="9"/>
  <c r="AF40" i="9"/>
  <c r="AF34" i="9"/>
  <c r="AF28" i="9"/>
  <c r="AF20" i="9"/>
  <c r="X48" i="9"/>
  <c r="X42" i="9"/>
  <c r="X36" i="9"/>
  <c r="X30" i="9"/>
  <c r="X24" i="9"/>
  <c r="X18" i="9"/>
  <c r="Y46" i="9"/>
  <c r="Y40" i="9"/>
  <c r="Y34" i="9"/>
  <c r="Y28" i="9"/>
  <c r="Y22" i="9"/>
  <c r="AB16" i="9"/>
  <c r="Z49" i="9"/>
  <c r="Z43" i="9"/>
  <c r="Z37" i="9"/>
  <c r="Z30" i="9"/>
  <c r="Z24" i="9"/>
  <c r="Z18" i="9"/>
  <c r="AB46" i="9"/>
  <c r="AB40" i="9"/>
  <c r="AB33" i="9"/>
  <c r="AB27" i="9"/>
  <c r="AB21" i="9"/>
  <c r="AC49" i="9"/>
  <c r="AC43" i="9"/>
  <c r="AC37" i="9"/>
  <c r="AC31" i="9"/>
  <c r="AC25" i="9"/>
  <c r="AC17" i="9"/>
  <c r="AD45" i="9"/>
  <c r="AD39" i="9"/>
  <c r="AD32" i="9"/>
  <c r="AD26" i="9"/>
  <c r="AD20" i="9"/>
  <c r="AE48" i="9"/>
  <c r="AE42" i="9"/>
  <c r="AE36" i="9"/>
  <c r="AE30" i="9"/>
  <c r="AE24" i="9"/>
  <c r="AE17" i="9"/>
  <c r="AF45" i="9"/>
  <c r="AF39" i="9"/>
  <c r="AF33" i="9"/>
  <c r="AF27" i="9"/>
  <c r="AF19" i="9"/>
  <c r="X47" i="9"/>
  <c r="X41" i="9"/>
  <c r="X35" i="9"/>
  <c r="X29" i="9"/>
  <c r="X23" i="9"/>
  <c r="Y16" i="9"/>
  <c r="Y45" i="9"/>
  <c r="Y39" i="9"/>
  <c r="Y33" i="9"/>
  <c r="Y27" i="9"/>
  <c r="Y21" i="9"/>
  <c r="AC16" i="9"/>
  <c r="Z48" i="9"/>
  <c r="Z42" i="9"/>
  <c r="Z36" i="9"/>
  <c r="Z29" i="9"/>
  <c r="Z23" i="9"/>
  <c r="Z17" i="9"/>
  <c r="AB45" i="9"/>
  <c r="AB39" i="9"/>
  <c r="AB32" i="9"/>
  <c r="AB26" i="9"/>
  <c r="AB20" i="9"/>
  <c r="AC48" i="9"/>
  <c r="AC42" i="9"/>
  <c r="AC36" i="9"/>
  <c r="AC30" i="9"/>
  <c r="AC24" i="9"/>
  <c r="AD50" i="9"/>
  <c r="AD44" i="9"/>
  <c r="AD38" i="9"/>
  <c r="AD31" i="9"/>
  <c r="AD25" i="9"/>
  <c r="AD19" i="9"/>
  <c r="AE47" i="9"/>
  <c r="AE41" i="9"/>
  <c r="AE35" i="9"/>
  <c r="AE29" i="9"/>
  <c r="AE23" i="9"/>
  <c r="AF50" i="9"/>
  <c r="AF44" i="9"/>
  <c r="AF38" i="9"/>
  <c r="AF32" i="9"/>
  <c r="AF26" i="9"/>
  <c r="AF18" i="9"/>
  <c r="X46" i="9"/>
  <c r="X40" i="9"/>
  <c r="X34" i="9"/>
  <c r="X28" i="9"/>
  <c r="Y50" i="9"/>
  <c r="Y44" i="9"/>
  <c r="Y38" i="9"/>
  <c r="Y32" i="9"/>
  <c r="Y26" i="9"/>
  <c r="AD16" i="9"/>
  <c r="Z47" i="9"/>
  <c r="Z41" i="9"/>
  <c r="Z35" i="9"/>
  <c r="Z28" i="9"/>
  <c r="AB50" i="9"/>
  <c r="AB44" i="9"/>
  <c r="AB38" i="9"/>
  <c r="AB31" i="9"/>
  <c r="AB25" i="9"/>
  <c r="AC47" i="9"/>
  <c r="AC41" i="9"/>
  <c r="AC35" i="9"/>
  <c r="AC29" i="9"/>
  <c r="AD49" i="9"/>
  <c r="AD43" i="9"/>
  <c r="AD37" i="9"/>
  <c r="AD30" i="9"/>
  <c r="AD24" i="9"/>
  <c r="AE46" i="9"/>
  <c r="AE40" i="9"/>
  <c r="AE34" i="9"/>
  <c r="AE28" i="9"/>
  <c r="AF49" i="9"/>
  <c r="AF43" i="9"/>
  <c r="AF37" i="9"/>
  <c r="AF31" i="9"/>
  <c r="AF25" i="9"/>
  <c r="AD58" i="6" l="1"/>
  <c r="AE58" i="6"/>
  <c r="X58" i="6"/>
  <c r="AF58" i="6"/>
  <c r="Y58" i="6"/>
  <c r="Z58" i="6"/>
  <c r="AB58" i="6"/>
  <c r="AC58" i="6"/>
  <c r="E494" i="9"/>
  <c r="E493" i="9"/>
  <c r="E492" i="9"/>
  <c r="E491" i="9"/>
  <c r="E490" i="9"/>
  <c r="E489" i="9"/>
  <c r="E488" i="9"/>
  <c r="E487" i="9"/>
  <c r="E486" i="9"/>
  <c r="E485" i="9"/>
  <c r="E484" i="9"/>
  <c r="E501" i="6"/>
  <c r="E502" i="6"/>
  <c r="E503" i="6"/>
  <c r="E504" i="6"/>
  <c r="E505" i="6"/>
  <c r="E506" i="6"/>
  <c r="E507" i="6"/>
  <c r="E508" i="6"/>
  <c r="E509" i="6"/>
  <c r="E510" i="6"/>
  <c r="E511" i="6"/>
  <c r="AG28" i="6" l="1"/>
  <c r="AG50" i="6"/>
  <c r="AG16" i="9"/>
  <c r="AG21" i="9"/>
  <c r="AG27" i="9"/>
  <c r="AG39" i="9"/>
  <c r="AG45" i="9"/>
  <c r="AG22" i="9"/>
  <c r="AG28" i="9"/>
  <c r="AG34" i="9"/>
  <c r="AG40" i="9"/>
  <c r="AG46" i="9"/>
  <c r="AG23" i="9"/>
  <c r="AG29" i="9"/>
  <c r="AG35" i="9"/>
  <c r="AG41" i="9"/>
  <c r="AG47" i="9"/>
  <c r="AG18" i="9"/>
  <c r="AG24" i="9"/>
  <c r="AG30" i="9"/>
  <c r="AG36" i="9"/>
  <c r="AG42" i="9"/>
  <c r="AG48" i="9"/>
  <c r="AG19" i="9"/>
  <c r="AG25" i="9"/>
  <c r="AG37" i="9"/>
  <c r="AG43" i="9"/>
  <c r="AG49" i="9"/>
  <c r="AG20" i="9"/>
  <c r="AG26" i="9"/>
  <c r="AG38" i="9"/>
  <c r="AG44" i="9"/>
  <c r="AG50" i="9"/>
  <c r="AG45" i="6"/>
  <c r="AG39" i="6"/>
  <c r="AG30" i="6"/>
  <c r="AG24" i="6"/>
  <c r="AG18" i="6"/>
  <c r="AG44" i="6"/>
  <c r="AG38" i="6"/>
  <c r="AG29" i="6"/>
  <c r="AG23" i="6"/>
  <c r="AG16" i="6"/>
  <c r="AG37" i="6"/>
  <c r="AG42" i="6"/>
  <c r="AG36" i="6"/>
  <c r="AG27" i="6"/>
  <c r="AG21" i="6"/>
  <c r="AG47" i="6"/>
  <c r="AG41" i="6"/>
  <c r="AG32" i="6"/>
  <c r="AG26" i="6"/>
  <c r="AG20" i="6"/>
  <c r="AG49" i="6"/>
  <c r="AG43" i="6"/>
  <c r="AG22" i="6"/>
  <c r="AG48" i="6"/>
  <c r="AG46" i="6"/>
  <c r="AG40" i="6"/>
  <c r="AG31" i="6"/>
  <c r="AG25" i="6"/>
  <c r="AG19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96" i="6" l="1"/>
  <c r="E495" i="6"/>
  <c r="E494" i="6"/>
  <c r="E493" i="6"/>
  <c r="E492" i="6"/>
  <c r="E491" i="6"/>
  <c r="E490" i="6"/>
  <c r="E489" i="6"/>
  <c r="E488" i="6"/>
  <c r="E487" i="6"/>
  <c r="E486" i="6"/>
  <c r="E485" i="6"/>
  <c r="E479" i="9"/>
  <c r="E478" i="9"/>
  <c r="E477" i="9"/>
  <c r="E476" i="9"/>
  <c r="E475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2" i="9"/>
  <c r="E451" i="9"/>
  <c r="E450" i="9"/>
  <c r="E449" i="9"/>
  <c r="E448" i="9"/>
  <c r="E447" i="9"/>
  <c r="E446" i="9"/>
  <c r="E445" i="9"/>
  <c r="E444" i="9"/>
  <c r="E443" i="9"/>
  <c r="E442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196" i="9"/>
  <c r="E195" i="9"/>
  <c r="E194" i="9"/>
  <c r="E189" i="9"/>
  <c r="E188" i="9"/>
  <c r="E183" i="9"/>
  <c r="E182" i="9"/>
  <c r="E177" i="9"/>
  <c r="E176" i="9"/>
  <c r="E175" i="9"/>
  <c r="E170" i="9"/>
  <c r="E169" i="9"/>
  <c r="E168" i="9"/>
  <c r="E167" i="9"/>
  <c r="E162" i="9"/>
  <c r="Q48" i="9" s="1"/>
  <c r="E161" i="9"/>
  <c r="E156" i="9"/>
  <c r="P33" i="9" s="1"/>
  <c r="E155" i="9"/>
  <c r="E150" i="9"/>
  <c r="E149" i="9"/>
  <c r="E144" i="9"/>
  <c r="E143" i="9"/>
  <c r="D60" i="9"/>
  <c r="D59" i="9"/>
  <c r="D58" i="9"/>
  <c r="E16" i="9" s="1"/>
  <c r="AI56" i="9"/>
  <c r="AI55" i="9"/>
  <c r="AI54" i="9"/>
  <c r="AI53" i="9"/>
  <c r="AI52" i="9"/>
  <c r="AI50" i="9"/>
  <c r="M50" i="9"/>
  <c r="L50" i="9"/>
  <c r="E50" i="9"/>
  <c r="H50" i="9" s="1"/>
  <c r="AI49" i="9"/>
  <c r="M49" i="9"/>
  <c r="L49" i="9"/>
  <c r="E49" i="9"/>
  <c r="H49" i="9" s="1"/>
  <c r="AI48" i="9"/>
  <c r="M48" i="9"/>
  <c r="L48" i="9"/>
  <c r="E48" i="9"/>
  <c r="AI47" i="9"/>
  <c r="M47" i="9"/>
  <c r="L47" i="9"/>
  <c r="E47" i="9"/>
  <c r="H47" i="9" s="1"/>
  <c r="AI46" i="9"/>
  <c r="M46" i="9"/>
  <c r="L46" i="9"/>
  <c r="E46" i="9"/>
  <c r="H46" i="9" s="1"/>
  <c r="AI45" i="9"/>
  <c r="M45" i="9"/>
  <c r="L45" i="9"/>
  <c r="E45" i="9"/>
  <c r="AI44" i="9"/>
  <c r="M44" i="9"/>
  <c r="L44" i="9"/>
  <c r="E44" i="9"/>
  <c r="H44" i="9" s="1"/>
  <c r="AI43" i="9"/>
  <c r="M43" i="9"/>
  <c r="L43" i="9"/>
  <c r="AI42" i="9"/>
  <c r="M42" i="9"/>
  <c r="L42" i="9"/>
  <c r="E42" i="9"/>
  <c r="H42" i="9" s="1"/>
  <c r="AI41" i="9"/>
  <c r="M41" i="9"/>
  <c r="L41" i="9"/>
  <c r="E41" i="9"/>
  <c r="H41" i="9" s="1"/>
  <c r="AI40" i="9"/>
  <c r="M40" i="9"/>
  <c r="L40" i="9"/>
  <c r="E40" i="9"/>
  <c r="H40" i="9" s="1"/>
  <c r="AI39" i="9"/>
  <c r="M39" i="9"/>
  <c r="L39" i="9"/>
  <c r="AI38" i="9"/>
  <c r="M38" i="9"/>
  <c r="L38" i="9"/>
  <c r="AI37" i="9"/>
  <c r="M37" i="9"/>
  <c r="L37" i="9"/>
  <c r="AI36" i="9"/>
  <c r="M36" i="9"/>
  <c r="L36" i="9"/>
  <c r="AI35" i="9"/>
  <c r="M35" i="9"/>
  <c r="L35" i="9"/>
  <c r="AI34" i="9"/>
  <c r="M34" i="9"/>
  <c r="L34" i="9"/>
  <c r="AI33" i="9"/>
  <c r="M33" i="9"/>
  <c r="L33" i="9"/>
  <c r="AI32" i="9"/>
  <c r="M32" i="9"/>
  <c r="L32" i="9"/>
  <c r="AI31" i="9"/>
  <c r="M31" i="9"/>
  <c r="L31" i="9"/>
  <c r="AI29" i="9"/>
  <c r="E29" i="9"/>
  <c r="AI28" i="9"/>
  <c r="AI27" i="9"/>
  <c r="AI26" i="9"/>
  <c r="AI25" i="9"/>
  <c r="AI23" i="9"/>
  <c r="AI22" i="9"/>
  <c r="AI21" i="9"/>
  <c r="AI20" i="9"/>
  <c r="AI19" i="9"/>
  <c r="AI18" i="9"/>
  <c r="AI17" i="9"/>
  <c r="AI16" i="9"/>
  <c r="AJ25" i="9" l="1"/>
  <c r="Q25" i="9"/>
  <c r="Q29" i="9"/>
  <c r="N37" i="9"/>
  <c r="Q42" i="9"/>
  <c r="I48" i="9"/>
  <c r="H48" i="9"/>
  <c r="I45" i="9"/>
  <c r="H45" i="9"/>
  <c r="D57" i="9"/>
  <c r="E18" i="9"/>
  <c r="E36" i="9"/>
  <c r="H36" i="9" s="1"/>
  <c r="E39" i="9"/>
  <c r="E22" i="9"/>
  <c r="H22" i="9" s="1"/>
  <c r="E38" i="9"/>
  <c r="E37" i="9"/>
  <c r="E23" i="9"/>
  <c r="H23" i="9" s="1"/>
  <c r="T43" i="9"/>
  <c r="Q36" i="9"/>
  <c r="T33" i="9"/>
  <c r="N49" i="9"/>
  <c r="S34" i="9"/>
  <c r="V50" i="9"/>
  <c r="E20" i="9"/>
  <c r="H20" i="9" s="1"/>
  <c r="E17" i="9"/>
  <c r="E21" i="9"/>
  <c r="Y18" i="9"/>
  <c r="Y58" i="9" s="1"/>
  <c r="E19" i="9"/>
  <c r="I19" i="9" s="1"/>
  <c r="S46" i="9"/>
  <c r="P32" i="9"/>
  <c r="P38" i="9"/>
  <c r="Q45" i="9"/>
  <c r="P50" i="9"/>
  <c r="S47" i="9"/>
  <c r="S45" i="9"/>
  <c r="Q26" i="9"/>
  <c r="Q28" i="9"/>
  <c r="Q33" i="9"/>
  <c r="S39" i="9"/>
  <c r="N43" i="9"/>
  <c r="T45" i="9"/>
  <c r="T48" i="9"/>
  <c r="S42" i="9"/>
  <c r="S31" i="9"/>
  <c r="S37" i="9"/>
  <c r="Q27" i="9"/>
  <c r="T31" i="9"/>
  <c r="S35" i="9"/>
  <c r="V36" i="9"/>
  <c r="P45" i="9"/>
  <c r="P47" i="9"/>
  <c r="P48" i="9"/>
  <c r="S50" i="9"/>
  <c r="U46" i="9"/>
  <c r="W46" i="9"/>
  <c r="W50" i="9"/>
  <c r="W30" i="9"/>
  <c r="W36" i="9"/>
  <c r="W42" i="9"/>
  <c r="W31" i="9"/>
  <c r="W43" i="9"/>
  <c r="W32" i="9"/>
  <c r="W38" i="9"/>
  <c r="W44" i="9"/>
  <c r="W27" i="9"/>
  <c r="W33" i="9"/>
  <c r="W39" i="9"/>
  <c r="W45" i="9"/>
  <c r="W28" i="9"/>
  <c r="W34" i="9"/>
  <c r="W40" i="9"/>
  <c r="W47" i="9"/>
  <c r="W29" i="9"/>
  <c r="W35" i="9"/>
  <c r="W41" i="9"/>
  <c r="W48" i="9"/>
  <c r="W49" i="9"/>
  <c r="W37" i="9"/>
  <c r="T37" i="9"/>
  <c r="R38" i="9"/>
  <c r="P39" i="9"/>
  <c r="T42" i="9"/>
  <c r="V45" i="9"/>
  <c r="T46" i="9"/>
  <c r="S32" i="9"/>
  <c r="S33" i="9"/>
  <c r="N34" i="9"/>
  <c r="P35" i="9"/>
  <c r="P36" i="9"/>
  <c r="S38" i="9"/>
  <c r="Q39" i="9"/>
  <c r="V42" i="9"/>
  <c r="S43" i="9"/>
  <c r="P44" i="9"/>
  <c r="S48" i="9"/>
  <c r="L58" i="9"/>
  <c r="V31" i="9"/>
  <c r="V33" i="9"/>
  <c r="S40" i="9"/>
  <c r="S44" i="9"/>
  <c r="S49" i="9"/>
  <c r="R44" i="9"/>
  <c r="T34" i="9"/>
  <c r="S36" i="9"/>
  <c r="T39" i="9"/>
  <c r="P41" i="9"/>
  <c r="P42" i="9"/>
  <c r="V48" i="9"/>
  <c r="V25" i="9"/>
  <c r="P31" i="9"/>
  <c r="T36" i="9"/>
  <c r="V39" i="9"/>
  <c r="T40" i="9"/>
  <c r="S41" i="9"/>
  <c r="T49" i="9"/>
  <c r="R50" i="9"/>
  <c r="N46" i="9"/>
  <c r="I16" i="9"/>
  <c r="E25" i="9"/>
  <c r="E31" i="9"/>
  <c r="E34" i="9"/>
  <c r="I42" i="9"/>
  <c r="E35" i="9"/>
  <c r="E27" i="9"/>
  <c r="H27" i="9" s="1"/>
  <c r="E28" i="9"/>
  <c r="I28" i="9" s="1"/>
  <c r="E32" i="9"/>
  <c r="H32" i="9" s="1"/>
  <c r="E26" i="9"/>
  <c r="I26" i="9" s="1"/>
  <c r="R41" i="9"/>
  <c r="R47" i="9"/>
  <c r="AJ31" i="9"/>
  <c r="N40" i="9"/>
  <c r="R35" i="9"/>
  <c r="O34" i="9"/>
  <c r="U37" i="9"/>
  <c r="O40" i="9"/>
  <c r="I41" i="9"/>
  <c r="U43" i="9"/>
  <c r="O46" i="9"/>
  <c r="I47" i="9"/>
  <c r="U49" i="9"/>
  <c r="AJ52" i="9"/>
  <c r="N31" i="9"/>
  <c r="N48" i="9"/>
  <c r="N45" i="9"/>
  <c r="N42" i="9"/>
  <c r="N39" i="9"/>
  <c r="N36" i="9"/>
  <c r="N33" i="9"/>
  <c r="Q50" i="9"/>
  <c r="Q47" i="9"/>
  <c r="Q44" i="9"/>
  <c r="Q41" i="9"/>
  <c r="Q38" i="9"/>
  <c r="Q35" i="9"/>
  <c r="Q32" i="9"/>
  <c r="U48" i="9"/>
  <c r="U45" i="9"/>
  <c r="U42" i="9"/>
  <c r="U39" i="9"/>
  <c r="U36" i="9"/>
  <c r="U33" i="9"/>
  <c r="U50" i="9"/>
  <c r="U47" i="9"/>
  <c r="U44" i="9"/>
  <c r="U41" i="9"/>
  <c r="U38" i="9"/>
  <c r="U35" i="9"/>
  <c r="U32" i="9"/>
  <c r="O48" i="9"/>
  <c r="O45" i="9"/>
  <c r="O42" i="9"/>
  <c r="O39" i="9"/>
  <c r="O36" i="9"/>
  <c r="O33" i="9"/>
  <c r="O50" i="9"/>
  <c r="O47" i="9"/>
  <c r="O44" i="9"/>
  <c r="O41" i="9"/>
  <c r="O38" i="9"/>
  <c r="O35" i="9"/>
  <c r="O32" i="9"/>
  <c r="R49" i="9"/>
  <c r="R46" i="9"/>
  <c r="R43" i="9"/>
  <c r="R40" i="9"/>
  <c r="R37" i="9"/>
  <c r="R34" i="9"/>
  <c r="R31" i="9"/>
  <c r="R48" i="9"/>
  <c r="R45" i="9"/>
  <c r="R42" i="9"/>
  <c r="R39" i="9"/>
  <c r="R36" i="9"/>
  <c r="R33" i="9"/>
  <c r="M58" i="9"/>
  <c r="AJ16" i="9"/>
  <c r="I29" i="9"/>
  <c r="H29" i="9"/>
  <c r="O31" i="9"/>
  <c r="R32" i="9"/>
  <c r="U34" i="9"/>
  <c r="O37" i="9"/>
  <c r="U40" i="9"/>
  <c r="O43" i="9"/>
  <c r="I44" i="9"/>
  <c r="O49" i="9"/>
  <c r="I50" i="9"/>
  <c r="V26" i="9"/>
  <c r="V27" i="9"/>
  <c r="V28" i="9"/>
  <c r="V29" i="9"/>
  <c r="V30" i="9"/>
  <c r="Q31" i="9"/>
  <c r="N32" i="9"/>
  <c r="T32" i="9"/>
  <c r="P34" i="9"/>
  <c r="N35" i="9"/>
  <c r="T35" i="9"/>
  <c r="P37" i="9"/>
  <c r="V37" i="9"/>
  <c r="N38" i="9"/>
  <c r="T38" i="9"/>
  <c r="I40" i="9"/>
  <c r="P40" i="9"/>
  <c r="V40" i="9"/>
  <c r="N41" i="9"/>
  <c r="T41" i="9"/>
  <c r="I43" i="9"/>
  <c r="P43" i="9"/>
  <c r="V43" i="9"/>
  <c r="N44" i="9"/>
  <c r="T44" i="9"/>
  <c r="I46" i="9"/>
  <c r="P46" i="9"/>
  <c r="V46" i="9"/>
  <c r="N47" i="9"/>
  <c r="T47" i="9"/>
  <c r="I49" i="9"/>
  <c r="P49" i="9"/>
  <c r="V49" i="9"/>
  <c r="N50" i="9"/>
  <c r="T50" i="9"/>
  <c r="E33" i="9"/>
  <c r="Q34" i="9"/>
  <c r="Q37" i="9"/>
  <c r="Q40" i="9"/>
  <c r="Q43" i="9"/>
  <c r="Q46" i="9"/>
  <c r="Q49" i="9"/>
  <c r="V32" i="9"/>
  <c r="V35" i="9"/>
  <c r="V38" i="9"/>
  <c r="V41" i="9"/>
  <c r="V44" i="9"/>
  <c r="V47" i="9"/>
  <c r="AG33" i="9" l="1"/>
  <c r="H33" i="9"/>
  <c r="I35" i="9"/>
  <c r="H35" i="9"/>
  <c r="I38" i="9"/>
  <c r="H38" i="9"/>
  <c r="V34" i="9"/>
  <c r="V58" i="9" s="1"/>
  <c r="H34" i="9"/>
  <c r="I39" i="9"/>
  <c r="H39" i="9"/>
  <c r="AG31" i="9"/>
  <c r="H31" i="9"/>
  <c r="G37" i="9"/>
  <c r="H37" i="9" s="1"/>
  <c r="AD36" i="9"/>
  <c r="AD58" i="9" s="1"/>
  <c r="AA36" i="9"/>
  <c r="AA58" i="9" s="1"/>
  <c r="U31" i="9"/>
  <c r="U58" i="9" s="1"/>
  <c r="I17" i="9"/>
  <c r="AG17" i="9"/>
  <c r="I36" i="9"/>
  <c r="P58" i="9"/>
  <c r="AF23" i="9"/>
  <c r="I37" i="9"/>
  <c r="I22" i="9"/>
  <c r="AF22" i="9"/>
  <c r="I23" i="9"/>
  <c r="E67" i="9"/>
  <c r="H17" i="9"/>
  <c r="AC20" i="9"/>
  <c r="H18" i="9"/>
  <c r="I20" i="9"/>
  <c r="AC19" i="9"/>
  <c r="X17" i="9"/>
  <c r="X58" i="9" s="1"/>
  <c r="H19" i="9"/>
  <c r="I18" i="9"/>
  <c r="I21" i="9"/>
  <c r="AE21" i="9"/>
  <c r="AE58" i="9" s="1"/>
  <c r="H21" i="9"/>
  <c r="AG32" i="9"/>
  <c r="Z34" i="9"/>
  <c r="Z58" i="9" s="1"/>
  <c r="AB35" i="9"/>
  <c r="AB58" i="9" s="1"/>
  <c r="I34" i="9"/>
  <c r="I27" i="9"/>
  <c r="S58" i="9"/>
  <c r="H28" i="9"/>
  <c r="E59" i="9"/>
  <c r="E6" i="9" s="1"/>
  <c r="E60" i="9"/>
  <c r="E7" i="9" s="1"/>
  <c r="I32" i="9"/>
  <c r="H16" i="9"/>
  <c r="Q58" i="9"/>
  <c r="I31" i="9"/>
  <c r="E58" i="9"/>
  <c r="W26" i="9"/>
  <c r="H26" i="9"/>
  <c r="W25" i="9"/>
  <c r="I25" i="9"/>
  <c r="H25" i="9"/>
  <c r="T58" i="9"/>
  <c r="O58" i="9"/>
  <c r="A14" i="9"/>
  <c r="R58" i="9"/>
  <c r="N58" i="9"/>
  <c r="I33" i="9"/>
  <c r="AG58" i="9" l="1"/>
  <c r="AF58" i="9"/>
  <c r="G58" i="9"/>
  <c r="H58" i="9"/>
  <c r="AC58" i="9"/>
  <c r="W58" i="9"/>
  <c r="D61" i="9"/>
  <c r="J59" i="9"/>
  <c r="I58" i="9"/>
  <c r="A13" i="9" l="1"/>
  <c r="F48" i="9"/>
  <c r="F30" i="9"/>
  <c r="K30" i="9" s="1"/>
  <c r="E10" i="9"/>
  <c r="AH58" i="9"/>
  <c r="E9" i="9" s="1"/>
  <c r="F31" i="9"/>
  <c r="K31" i="9" s="1"/>
  <c r="F16" i="9"/>
  <c r="F44" i="9"/>
  <c r="F38" i="9"/>
  <c r="K38" i="9" s="1"/>
  <c r="F25" i="9"/>
  <c r="F33" i="9"/>
  <c r="K59" i="9"/>
  <c r="K60" i="9" s="1"/>
  <c r="F29" i="9"/>
  <c r="F19" i="9"/>
  <c r="K19" i="9" s="1"/>
  <c r="F47" i="9"/>
  <c r="F43" i="9"/>
  <c r="F23" i="9"/>
  <c r="F41" i="9"/>
  <c r="K41" i="9" s="1"/>
  <c r="F21" i="9"/>
  <c r="K21" i="9" s="1"/>
  <c r="F36" i="9"/>
  <c r="F35" i="9"/>
  <c r="K35" i="9" s="1"/>
  <c r="F40" i="9"/>
  <c r="F39" i="9"/>
  <c r="F26" i="9"/>
  <c r="K26" i="9" s="1"/>
  <c r="F27" i="9"/>
  <c r="F50" i="9"/>
  <c r="F34" i="9"/>
  <c r="K34" i="9" s="1"/>
  <c r="F42" i="9"/>
  <c r="J60" i="9"/>
  <c r="F18" i="9"/>
  <c r="K18" i="9" s="1"/>
  <c r="F28" i="9"/>
  <c r="F17" i="9"/>
  <c r="K17" i="9" s="1"/>
  <c r="F37" i="9"/>
  <c r="F22" i="9"/>
  <c r="F45" i="9"/>
  <c r="F20" i="9"/>
  <c r="F32" i="9"/>
  <c r="K32" i="9" s="1"/>
  <c r="F24" i="9"/>
  <c r="K24" i="9" s="1"/>
  <c r="F49" i="9"/>
  <c r="K49" i="9" s="1"/>
  <c r="F46" i="9"/>
  <c r="E61" i="9"/>
  <c r="E5" i="9"/>
  <c r="AN16" i="9" l="1"/>
  <c r="AP16" i="9" s="1"/>
  <c r="K16" i="9"/>
  <c r="AN20" i="9"/>
  <c r="AP20" i="9" s="1"/>
  <c r="K20" i="9"/>
  <c r="AN33" i="9"/>
  <c r="AP33" i="9" s="1"/>
  <c r="K33" i="9"/>
  <c r="AN27" i="9"/>
  <c r="AP27" i="9" s="1"/>
  <c r="K27" i="9"/>
  <c r="AN45" i="9"/>
  <c r="AP45" i="9" s="1"/>
  <c r="K45" i="9"/>
  <c r="AN39" i="9"/>
  <c r="AP39" i="9" s="1"/>
  <c r="K39" i="9"/>
  <c r="AN23" i="9"/>
  <c r="AP23" i="9" s="1"/>
  <c r="K23" i="9"/>
  <c r="AN46" i="9"/>
  <c r="AP46" i="9" s="1"/>
  <c r="K46" i="9"/>
  <c r="AN22" i="9"/>
  <c r="AP22" i="9" s="1"/>
  <c r="K22" i="9"/>
  <c r="AN42" i="9"/>
  <c r="AP42" i="9" s="1"/>
  <c r="K42" i="9"/>
  <c r="AN40" i="9"/>
  <c r="AP40" i="9" s="1"/>
  <c r="K40" i="9"/>
  <c r="AN43" i="9"/>
  <c r="AP43" i="9" s="1"/>
  <c r="K43" i="9"/>
  <c r="AN25" i="9"/>
  <c r="AP25" i="9" s="1"/>
  <c r="K25" i="9"/>
  <c r="AN47" i="9"/>
  <c r="AP47" i="9" s="1"/>
  <c r="K47" i="9"/>
  <c r="AN28" i="9"/>
  <c r="AP28" i="9" s="1"/>
  <c r="K28" i="9"/>
  <c r="AN29" i="9"/>
  <c r="AP29" i="9" s="1"/>
  <c r="K29" i="9"/>
  <c r="AN37" i="9"/>
  <c r="AP37" i="9" s="1"/>
  <c r="K37" i="9"/>
  <c r="AN50" i="9"/>
  <c r="AP50" i="9" s="1"/>
  <c r="K50" i="9"/>
  <c r="AN36" i="9"/>
  <c r="AP36" i="9" s="1"/>
  <c r="K36" i="9"/>
  <c r="AN44" i="9"/>
  <c r="AP44" i="9" s="1"/>
  <c r="K44" i="9"/>
  <c r="AN48" i="9"/>
  <c r="AP48" i="9" s="1"/>
  <c r="K48" i="9"/>
  <c r="J61" i="9"/>
  <c r="AN31" i="9"/>
  <c r="AP31" i="9" s="1"/>
  <c r="AN19" i="9"/>
  <c r="AP19" i="9" s="1"/>
  <c r="AN32" i="9"/>
  <c r="AP32" i="9" s="1"/>
  <c r="AN38" i="9"/>
  <c r="AP38" i="9" s="1"/>
  <c r="AN21" i="9"/>
  <c r="AP21" i="9" s="1"/>
  <c r="AN35" i="9"/>
  <c r="AP35" i="9" s="1"/>
  <c r="AN17" i="9"/>
  <c r="AP17" i="9" s="1"/>
  <c r="AN41" i="9"/>
  <c r="AP41" i="9" s="1"/>
  <c r="AN26" i="9"/>
  <c r="AP26" i="9" s="1"/>
  <c r="AN18" i="9"/>
  <c r="AP18" i="9" s="1"/>
  <c r="AN49" i="9"/>
  <c r="AP49" i="9" s="1"/>
  <c r="AN34" i="9"/>
  <c r="AP34" i="9" s="1"/>
  <c r="K58" i="9" l="1"/>
  <c r="AS19" i="9"/>
  <c r="AS23" i="9"/>
  <c r="AQ16" i="9"/>
  <c r="AS18" i="9"/>
  <c r="AR16" i="9"/>
  <c r="AS21" i="9"/>
  <c r="AS22" i="9"/>
  <c r="AS16" i="9"/>
  <c r="AS17" i="9"/>
  <c r="AQ14" i="9"/>
  <c r="AS20" i="9"/>
  <c r="E8" i="9" l="1"/>
  <c r="AQ8" i="9"/>
  <c r="AQ9" i="9"/>
  <c r="E476" i="6"/>
  <c r="E477" i="6"/>
  <c r="E478" i="6"/>
  <c r="E479" i="6"/>
  <c r="E480" i="6"/>
  <c r="A12" i="9" l="1"/>
  <c r="B3" i="9"/>
  <c r="W29" i="6"/>
  <c r="W37" i="6"/>
  <c r="W43" i="6"/>
  <c r="W49" i="6"/>
  <c r="W45" i="6"/>
  <c r="W40" i="6"/>
  <c r="W30" i="6"/>
  <c r="W38" i="6"/>
  <c r="W44" i="6"/>
  <c r="W50" i="6"/>
  <c r="W33" i="6"/>
  <c r="W39" i="6"/>
  <c r="W34" i="6"/>
  <c r="W46" i="6"/>
  <c r="W27" i="6"/>
  <c r="W35" i="6"/>
  <c r="W41" i="6"/>
  <c r="W47" i="6"/>
  <c r="W28" i="6"/>
  <c r="W36" i="6"/>
  <c r="W42" i="6"/>
  <c r="W48" i="6"/>
  <c r="AI53" i="6"/>
  <c r="AI54" i="6"/>
  <c r="AI55" i="6"/>
  <c r="AI56" i="6"/>
  <c r="AI52" i="6"/>
  <c r="AI50" i="6"/>
  <c r="AI45" i="6"/>
  <c r="AJ52" i="6" l="1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43" i="6" l="1"/>
  <c r="E444" i="6"/>
  <c r="E445" i="6"/>
  <c r="E446" i="6"/>
  <c r="E447" i="6"/>
  <c r="E448" i="6"/>
  <c r="E449" i="6"/>
  <c r="E450" i="6"/>
  <c r="E451" i="6"/>
  <c r="E452" i="6"/>
  <c r="E453" i="6"/>
  <c r="V26" i="6" l="1"/>
  <c r="V27" i="6"/>
  <c r="V28" i="6"/>
  <c r="V29" i="6"/>
  <c r="V30" i="6"/>
  <c r="V25" i="6"/>
  <c r="V32" i="6"/>
  <c r="V35" i="6"/>
  <c r="V43" i="6"/>
  <c r="V50" i="6"/>
  <c r="V46" i="6"/>
  <c r="V42" i="6"/>
  <c r="V34" i="6"/>
  <c r="V47" i="6"/>
  <c r="V49" i="6"/>
  <c r="V45" i="6"/>
  <c r="V41" i="6"/>
  <c r="V48" i="6"/>
  <c r="V44" i="6"/>
  <c r="V40" i="6"/>
  <c r="V36" i="6"/>
  <c r="AI16" i="6" l="1"/>
  <c r="E196" i="6" l="1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195" i="6"/>
  <c r="AI32" i="6" l="1"/>
  <c r="AI33" i="6"/>
  <c r="AI34" i="6"/>
  <c r="AI35" i="6"/>
  <c r="AI36" i="6"/>
  <c r="AI37" i="6"/>
  <c r="AI38" i="6"/>
  <c r="AI39" i="6"/>
  <c r="AI40" i="6"/>
  <c r="AI41" i="6"/>
  <c r="AI42" i="6"/>
  <c r="AI43" i="6"/>
  <c r="AI44" i="6"/>
  <c r="AI46" i="6"/>
  <c r="AI47" i="6"/>
  <c r="AI48" i="6"/>
  <c r="AI49" i="6"/>
  <c r="AI31" i="6"/>
  <c r="AI26" i="6"/>
  <c r="AI27" i="6"/>
  <c r="AI28" i="6"/>
  <c r="AI29" i="6"/>
  <c r="AI25" i="6"/>
  <c r="AI17" i="6"/>
  <c r="AI18" i="6"/>
  <c r="AI19" i="6"/>
  <c r="AI20" i="6"/>
  <c r="AI21" i="6"/>
  <c r="AI22" i="6"/>
  <c r="AI23" i="6"/>
  <c r="AJ25" i="6" l="1"/>
  <c r="AJ31" i="6"/>
  <c r="AJ16" i="6"/>
  <c r="A14" i="6" l="1"/>
  <c r="E190" i="6"/>
  <c r="E189" i="6"/>
  <c r="E188" i="6"/>
  <c r="E183" i="6"/>
  <c r="E182" i="6"/>
  <c r="E177" i="6"/>
  <c r="E176" i="6"/>
  <c r="E171" i="6"/>
  <c r="E170" i="6"/>
  <c r="E169" i="6"/>
  <c r="E164" i="6"/>
  <c r="E163" i="6"/>
  <c r="E162" i="6"/>
  <c r="E161" i="6"/>
  <c r="E156" i="6"/>
  <c r="E155" i="6"/>
  <c r="E150" i="6"/>
  <c r="E149" i="6"/>
  <c r="E144" i="6"/>
  <c r="E143" i="6"/>
  <c r="E138" i="6"/>
  <c r="E137" i="6"/>
  <c r="Q25" i="6" l="1"/>
  <c r="N47" i="6"/>
  <c r="P32" i="6"/>
  <c r="Q29" i="6"/>
  <c r="Q27" i="6"/>
  <c r="Q28" i="6"/>
  <c r="O39" i="6"/>
  <c r="Q34" i="6"/>
  <c r="R43" i="6"/>
  <c r="S35" i="6"/>
  <c r="U33" i="6"/>
  <c r="N35" i="6"/>
  <c r="P39" i="6"/>
  <c r="T40" i="6"/>
  <c r="N43" i="6"/>
  <c r="P47" i="6"/>
  <c r="T36" i="6"/>
  <c r="N39" i="6"/>
  <c r="P43" i="6"/>
  <c r="T50" i="6"/>
  <c r="T32" i="6"/>
  <c r="T44" i="6"/>
  <c r="P31" i="6"/>
  <c r="Q49" i="6"/>
  <c r="Q45" i="6"/>
  <c r="Q41" i="6"/>
  <c r="Q37" i="6"/>
  <c r="R47" i="6"/>
  <c r="R35" i="6"/>
  <c r="S48" i="6"/>
  <c r="S42" i="6"/>
  <c r="S34" i="6"/>
  <c r="U44" i="6"/>
  <c r="U40" i="6"/>
  <c r="U36" i="6"/>
  <c r="N31" i="6"/>
  <c r="N46" i="6"/>
  <c r="N42" i="6"/>
  <c r="N34" i="6"/>
  <c r="O47" i="6"/>
  <c r="O43" i="6"/>
  <c r="O35" i="6"/>
  <c r="P46" i="6"/>
  <c r="P38" i="6"/>
  <c r="N45" i="6"/>
  <c r="N41" i="6"/>
  <c r="N37" i="6"/>
  <c r="N33" i="6"/>
  <c r="O46" i="6"/>
  <c r="O42" i="6"/>
  <c r="O38" i="6"/>
  <c r="O34" i="6"/>
  <c r="P49" i="6"/>
  <c r="P45" i="6"/>
  <c r="P41" i="6"/>
  <c r="P37" i="6"/>
  <c r="Q31" i="6"/>
  <c r="Q47" i="6"/>
  <c r="Q43" i="6"/>
  <c r="Q39" i="6"/>
  <c r="Q33" i="6"/>
  <c r="R49" i="6"/>
  <c r="R45" i="6"/>
  <c r="R41" i="6"/>
  <c r="R33" i="6"/>
  <c r="S50" i="6"/>
  <c r="S46" i="6"/>
  <c r="S40" i="6"/>
  <c r="S36" i="6"/>
  <c r="S32" i="6"/>
  <c r="T48" i="6"/>
  <c r="T42" i="6"/>
  <c r="T38" i="6"/>
  <c r="T34" i="6"/>
  <c r="U46" i="6"/>
  <c r="U42" i="6"/>
  <c r="U38" i="6"/>
  <c r="U34" i="6"/>
  <c r="N50" i="6"/>
  <c r="N44" i="6"/>
  <c r="N40" i="6"/>
  <c r="N36" i="6"/>
  <c r="O49" i="6"/>
  <c r="O45" i="6"/>
  <c r="O41" i="6"/>
  <c r="O37" i="6"/>
  <c r="O33" i="6"/>
  <c r="P48" i="6"/>
  <c r="P44" i="6"/>
  <c r="P40" i="6"/>
  <c r="P36" i="6"/>
  <c r="Q50" i="6"/>
  <c r="Q46" i="6"/>
  <c r="Q42" i="6"/>
  <c r="Q38" i="6"/>
  <c r="Q32" i="6"/>
  <c r="R48" i="6"/>
  <c r="R44" i="6"/>
  <c r="R36" i="6"/>
  <c r="R32" i="6"/>
  <c r="S49" i="6"/>
  <c r="S43" i="6"/>
  <c r="S39" i="6"/>
  <c r="T31" i="6"/>
  <c r="T45" i="6"/>
  <c r="T41" i="6"/>
  <c r="T37" i="6"/>
  <c r="T33" i="6"/>
  <c r="U45" i="6"/>
  <c r="U41" i="6"/>
  <c r="U37" i="6"/>
  <c r="O40" i="6"/>
  <c r="O48" i="6"/>
  <c r="O44" i="6"/>
  <c r="O36" i="6"/>
  <c r="R31" i="6"/>
  <c r="S38" i="6"/>
  <c r="N38" i="6"/>
  <c r="P50" i="6"/>
  <c r="P42" i="6"/>
  <c r="Q48" i="6"/>
  <c r="Q44" i="6"/>
  <c r="Q40" i="6"/>
  <c r="R50" i="6"/>
  <c r="R46" i="6"/>
  <c r="R42" i="6"/>
  <c r="R34" i="6"/>
  <c r="S31" i="6"/>
  <c r="S47" i="6"/>
  <c r="S41" i="6"/>
  <c r="S37" i="6"/>
  <c r="S33" i="6"/>
  <c r="T49" i="6"/>
  <c r="T43" i="6"/>
  <c r="T39" i="6"/>
  <c r="T35" i="6"/>
  <c r="U47" i="6"/>
  <c r="U43" i="6"/>
  <c r="U39" i="6"/>
  <c r="U35" i="6"/>
  <c r="M50" i="6"/>
  <c r="M38" i="6"/>
  <c r="M39" i="6"/>
  <c r="M40" i="6"/>
  <c r="M41" i="6"/>
  <c r="M42" i="6"/>
  <c r="M43" i="6"/>
  <c r="M44" i="6"/>
  <c r="M45" i="6"/>
  <c r="M46" i="6"/>
  <c r="M47" i="6"/>
  <c r="M48" i="6"/>
  <c r="M49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D60" i="6"/>
  <c r="D59" i="6"/>
  <c r="D58" i="6"/>
  <c r="E28" i="6" s="1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E29" i="6"/>
  <c r="E23" i="6"/>
  <c r="E22" i="6"/>
  <c r="E21" i="6"/>
  <c r="E27" i="6" l="1"/>
  <c r="I27" i="6" s="1"/>
  <c r="I22" i="6"/>
  <c r="I21" i="6"/>
  <c r="H23" i="6"/>
  <c r="E34" i="6"/>
  <c r="D57" i="6"/>
  <c r="E26" i="6"/>
  <c r="W26" i="6" s="1"/>
  <c r="I28" i="6"/>
  <c r="H28" i="6"/>
  <c r="I29" i="6"/>
  <c r="H29" i="6"/>
  <c r="E20" i="6"/>
  <c r="P34" i="6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L58" i="6"/>
  <c r="M58" i="6"/>
  <c r="E17" i="6"/>
  <c r="AG17" i="6" s="1"/>
  <c r="E19" i="6"/>
  <c r="I23" i="6"/>
  <c r="E37" i="6"/>
  <c r="H37" i="6" s="1"/>
  <c r="E36" i="6"/>
  <c r="E16" i="6"/>
  <c r="E18" i="6"/>
  <c r="E25" i="6"/>
  <c r="W25" i="6" s="1"/>
  <c r="E32" i="6"/>
  <c r="E33" i="6"/>
  <c r="E35" i="6"/>
  <c r="E50" i="6"/>
  <c r="H50" i="6" s="1"/>
  <c r="E31" i="6"/>
  <c r="E68" i="6"/>
  <c r="H21" i="6"/>
  <c r="H22" i="6"/>
  <c r="AG34" i="6" l="1"/>
  <c r="H34" i="6"/>
  <c r="W32" i="6"/>
  <c r="H32" i="6"/>
  <c r="AG35" i="6"/>
  <c r="H35" i="6"/>
  <c r="AA36" i="6"/>
  <c r="AA58" i="6" s="1"/>
  <c r="H36" i="6"/>
  <c r="AG33" i="6"/>
  <c r="H33" i="6"/>
  <c r="H27" i="6"/>
  <c r="W31" i="6"/>
  <c r="G31" i="6"/>
  <c r="I16" i="6"/>
  <c r="I20" i="6"/>
  <c r="I18" i="6"/>
  <c r="I17" i="6"/>
  <c r="V38" i="6"/>
  <c r="V37" i="6"/>
  <c r="U32" i="6"/>
  <c r="V39" i="6"/>
  <c r="P35" i="6"/>
  <c r="N48" i="6"/>
  <c r="I34" i="6"/>
  <c r="V31" i="6"/>
  <c r="P33" i="6"/>
  <c r="V33" i="6"/>
  <c r="H26" i="6"/>
  <c r="Q26" i="6"/>
  <c r="U31" i="6"/>
  <c r="I26" i="6"/>
  <c r="E60" i="6"/>
  <c r="E7" i="6" s="1"/>
  <c r="H25" i="6"/>
  <c r="H20" i="6"/>
  <c r="N49" i="6"/>
  <c r="U50" i="6"/>
  <c r="O50" i="6"/>
  <c r="O32" i="6"/>
  <c r="N32" i="6"/>
  <c r="I35" i="6"/>
  <c r="Q35" i="6"/>
  <c r="R38" i="6"/>
  <c r="T46" i="6"/>
  <c r="I31" i="6"/>
  <c r="O31" i="6"/>
  <c r="I46" i="6"/>
  <c r="I39" i="6"/>
  <c r="R39" i="6"/>
  <c r="I43" i="6"/>
  <c r="I47" i="6"/>
  <c r="T47" i="6"/>
  <c r="I36" i="6"/>
  <c r="Q36" i="6"/>
  <c r="I40" i="6"/>
  <c r="R40" i="6"/>
  <c r="I44" i="6"/>
  <c r="S44" i="6"/>
  <c r="I48" i="6"/>
  <c r="U48" i="6"/>
  <c r="I37" i="6"/>
  <c r="R37" i="6"/>
  <c r="I41" i="6"/>
  <c r="I45" i="6"/>
  <c r="S45" i="6"/>
  <c r="I49" i="6"/>
  <c r="U49" i="6"/>
  <c r="I42" i="6"/>
  <c r="I38" i="6"/>
  <c r="H17" i="6"/>
  <c r="I50" i="6"/>
  <c r="H19" i="6"/>
  <c r="I19" i="6"/>
  <c r="I32" i="6"/>
  <c r="I25" i="6"/>
  <c r="E67" i="6"/>
  <c r="H18" i="6"/>
  <c r="E58" i="6"/>
  <c r="I33" i="6"/>
  <c r="E59" i="6"/>
  <c r="E6" i="6" s="1"/>
  <c r="H16" i="6"/>
  <c r="G58" i="6" l="1"/>
  <c r="E10" i="6" s="1"/>
  <c r="H31" i="6"/>
  <c r="H58" i="6" s="1"/>
  <c r="AG58" i="6"/>
  <c r="P58" i="6"/>
  <c r="W58" i="6"/>
  <c r="D61" i="6"/>
  <c r="V58" i="6"/>
  <c r="Q58" i="6"/>
  <c r="N58" i="6"/>
  <c r="O58" i="6"/>
  <c r="U58" i="6"/>
  <c r="R58" i="6"/>
  <c r="S58" i="6"/>
  <c r="T58" i="6"/>
  <c r="I58" i="6"/>
  <c r="J59" i="6"/>
  <c r="F31" i="6" l="1"/>
  <c r="K31" i="6" s="1"/>
  <c r="A13" i="6"/>
  <c r="AH58" i="6"/>
  <c r="E61" i="6"/>
  <c r="J61" i="6" s="1"/>
  <c r="K59" i="6"/>
  <c r="K60" i="6" s="1"/>
  <c r="J60" i="6"/>
  <c r="F32" i="6"/>
  <c r="K32" i="6" s="1"/>
  <c r="F41" i="6"/>
  <c r="F45" i="6"/>
  <c r="F49" i="6"/>
  <c r="F39" i="6"/>
  <c r="F47" i="6"/>
  <c r="F40" i="6"/>
  <c r="F44" i="6"/>
  <c r="F38" i="6"/>
  <c r="F42" i="6"/>
  <c r="F46" i="6"/>
  <c r="F43" i="6"/>
  <c r="F48" i="6"/>
  <c r="F30" i="6"/>
  <c r="K30" i="6" s="1"/>
  <c r="F18" i="6"/>
  <c r="F17" i="6"/>
  <c r="F19" i="6"/>
  <c r="F24" i="6"/>
  <c r="K24" i="6" s="1"/>
  <c r="F29" i="6"/>
  <c r="F23" i="6"/>
  <c r="F36" i="6"/>
  <c r="F25" i="6"/>
  <c r="F27" i="6"/>
  <c r="F26" i="6"/>
  <c r="K26" i="6" s="1"/>
  <c r="F33" i="6"/>
  <c r="F37" i="6"/>
  <c r="F28" i="6"/>
  <c r="F22" i="6"/>
  <c r="F20" i="6"/>
  <c r="F35" i="6"/>
  <c r="F50" i="6"/>
  <c r="F16" i="6"/>
  <c r="F21" i="6"/>
  <c r="F34" i="6"/>
  <c r="E5" i="6"/>
  <c r="AN31" i="6" l="1"/>
  <c r="AP31" i="6" s="1"/>
  <c r="AN43" i="6"/>
  <c r="AP43" i="6" s="1"/>
  <c r="K43" i="6"/>
  <c r="AN47" i="6"/>
  <c r="AP47" i="6" s="1"/>
  <c r="K47" i="6"/>
  <c r="AN19" i="6"/>
  <c r="AP19" i="6" s="1"/>
  <c r="K19" i="6"/>
  <c r="AN42" i="6"/>
  <c r="AP42" i="6" s="1"/>
  <c r="K42" i="6"/>
  <c r="AN35" i="6"/>
  <c r="AP35" i="6" s="1"/>
  <c r="K35" i="6"/>
  <c r="AN20" i="6"/>
  <c r="AP20" i="6" s="1"/>
  <c r="K20" i="6"/>
  <c r="AN39" i="6"/>
  <c r="AP39" i="6" s="1"/>
  <c r="K39" i="6"/>
  <c r="AN17" i="6"/>
  <c r="AP17" i="6" s="1"/>
  <c r="K17" i="6"/>
  <c r="AN21" i="6"/>
  <c r="AP21" i="6" s="1"/>
  <c r="K21" i="6"/>
  <c r="AN38" i="6"/>
  <c r="AP38" i="6" s="1"/>
  <c r="K38" i="6"/>
  <c r="AN27" i="6"/>
  <c r="AP27" i="6" s="1"/>
  <c r="K27" i="6"/>
  <c r="AN46" i="6"/>
  <c r="AP46" i="6" s="1"/>
  <c r="K46" i="6"/>
  <c r="AN34" i="6"/>
  <c r="AP34" i="6" s="1"/>
  <c r="K34" i="6"/>
  <c r="AN25" i="6"/>
  <c r="AP25" i="6" s="1"/>
  <c r="K25" i="6"/>
  <c r="AN49" i="6"/>
  <c r="AP49" i="6" s="1"/>
  <c r="K49" i="6"/>
  <c r="AN28" i="6"/>
  <c r="AP28" i="6" s="1"/>
  <c r="K28" i="6"/>
  <c r="AN16" i="6"/>
  <c r="AP16" i="6" s="1"/>
  <c r="K16" i="6"/>
  <c r="AN37" i="6"/>
  <c r="AP37" i="6" s="1"/>
  <c r="K37" i="6"/>
  <c r="AN23" i="6"/>
  <c r="AP23" i="6" s="1"/>
  <c r="K23" i="6"/>
  <c r="AN44" i="6"/>
  <c r="AP44" i="6" s="1"/>
  <c r="K44" i="6"/>
  <c r="AN41" i="6"/>
  <c r="AP41" i="6" s="1"/>
  <c r="K41" i="6"/>
  <c r="AN22" i="6"/>
  <c r="AP22" i="6" s="1"/>
  <c r="K22" i="6"/>
  <c r="AN36" i="6"/>
  <c r="AP36" i="6" s="1"/>
  <c r="K36" i="6"/>
  <c r="AN18" i="6"/>
  <c r="AP18" i="6" s="1"/>
  <c r="K18" i="6"/>
  <c r="AN45" i="6"/>
  <c r="AP45" i="6" s="1"/>
  <c r="K45" i="6"/>
  <c r="AN50" i="6"/>
  <c r="AP50" i="6" s="1"/>
  <c r="K50" i="6"/>
  <c r="AN33" i="6"/>
  <c r="AP33" i="6" s="1"/>
  <c r="K33" i="6"/>
  <c r="AN29" i="6"/>
  <c r="AP29" i="6" s="1"/>
  <c r="K29" i="6"/>
  <c r="AN48" i="6"/>
  <c r="AP48" i="6" s="1"/>
  <c r="K48" i="6"/>
  <c r="AN40" i="6"/>
  <c r="AP40" i="6" s="1"/>
  <c r="K40" i="6"/>
  <c r="AN32" i="6"/>
  <c r="AP32" i="6" s="1"/>
  <c r="AN26" i="6"/>
  <c r="AP26" i="6" s="1"/>
  <c r="AS21" i="6" l="1"/>
  <c r="AS17" i="6"/>
  <c r="AQ16" i="6"/>
  <c r="AS16" i="6"/>
  <c r="AS22" i="6"/>
  <c r="AR16" i="6"/>
  <c r="AS23" i="6"/>
  <c r="AQ14" i="6"/>
  <c r="AS19" i="6"/>
  <c r="AS20" i="6"/>
  <c r="AS18" i="6"/>
  <c r="K58" i="6"/>
  <c r="E8" i="6" s="1"/>
  <c r="A12" i="6" s="1"/>
  <c r="AQ8" i="6" l="1"/>
  <c r="AQ9" i="6"/>
  <c r="E9" i="6"/>
  <c r="B3" i="6" s="1"/>
</calcChain>
</file>

<file path=xl/comments1.xml><?xml version="1.0" encoding="utf-8"?>
<comments xmlns="http://schemas.openxmlformats.org/spreadsheetml/2006/main">
  <authors>
    <author>Drusenheimer</author>
    <author>drusenheimer_p</author>
  </authors>
  <commentList>
    <comment ref="AJ16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gibt 1 bei Doppelung &amp; 0 ohne Doppelung aus</t>
        </r>
      </text>
    </comment>
    <comment ref="AJ25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gibt 1 bei Doppelung &amp; 0 ohne Doppelung aus</t>
        </r>
      </text>
    </comment>
    <comment ref="AJ31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gibt 1 bei Doppelung &amp; 0 ohne Doppelung aus</t>
        </r>
      </text>
    </comment>
    <comment ref="G58" authorId="1" shapeId="0">
      <text>
        <r>
          <rPr>
            <b/>
            <sz val="9"/>
            <color indexed="81"/>
            <rFont val="Segoe UI"/>
            <charset val="1"/>
          </rPr>
          <t>drusenheimer_p:</t>
        </r>
        <r>
          <rPr>
            <sz val="9"/>
            <color indexed="81"/>
            <rFont val="Segoe UI"/>
            <charset val="1"/>
          </rPr>
          <t xml:space="preserve">
%-Anteil beetweiser Anbau</t>
        </r>
      </text>
    </comment>
    <comment ref="H58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zwischen 10% und 30%</t>
        </r>
      </text>
    </comment>
    <comment ref="I58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&lt; 10%</t>
        </r>
      </text>
    </comment>
    <comment ref="K58" authorId="1" shapeId="0">
      <text>
        <r>
          <rPr>
            <b/>
            <sz val="9"/>
            <color indexed="81"/>
            <rFont val="Segoe UI"/>
            <family val="2"/>
          </rPr>
          <t>drusenheimer_p:</t>
        </r>
        <r>
          <rPr>
            <sz val="9"/>
            <color indexed="81"/>
            <rFont val="Segoe UI"/>
            <family val="2"/>
          </rPr>
          <t xml:space="preserve">
Anzahl KTA größer 30%</t>
        </r>
      </text>
    </comment>
    <comment ref="AH58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Summe für Prüfung: sonstige Gattungen jeweils max 30%</t>
        </r>
      </text>
    </comment>
    <comment ref="O59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%-Grenze für einzelne Gattung</t>
        </r>
      </text>
    </comment>
    <comment ref="J61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Prüfung, ob Anteil kleiner Kulturarten ausreicht um die 5 KTA zu erfüllen</t>
        </r>
      </text>
    </comment>
    <comment ref="B198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Datengrundlage ist die KTG Gesamtackerfläche abzüglich der KTG Getreide und KTG Leguminosen</t>
        </r>
      </text>
    </comment>
  </commentList>
</comments>
</file>

<file path=xl/comments2.xml><?xml version="1.0" encoding="utf-8"?>
<comments xmlns="http://schemas.openxmlformats.org/spreadsheetml/2006/main">
  <authors>
    <author>drusenheimer_p</author>
    <author>Drusenheimer</author>
  </authors>
  <commentList>
    <comment ref="H4" authorId="0" shapeId="0">
      <text>
        <r>
          <rPr>
            <b/>
            <sz val="9"/>
            <color indexed="81"/>
            <rFont val="Segoe UI"/>
            <charset val="1"/>
          </rPr>
          <t>drusenheimer_p:</t>
        </r>
        <r>
          <rPr>
            <sz val="9"/>
            <color indexed="81"/>
            <rFont val="Segoe UI"/>
            <charset val="1"/>
          </rPr>
          <t xml:space="preserve">
Ausnahme beetweiser Anbau mit 5 Kulturarten</t>
        </r>
      </text>
    </comment>
    <comment ref="AJ16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gibt 1 bei Doppelung &amp; 0 ohne Doppelung aus</t>
        </r>
      </text>
    </comment>
    <comment ref="AJ25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gibt 1 bei Doppelung &amp; 0 ohne Doppelung aus</t>
        </r>
      </text>
    </comment>
    <comment ref="AJ31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gibt 1 bei Doppelung &amp; 0 ohne Doppelung aus</t>
        </r>
      </text>
    </comment>
    <comment ref="G58" authorId="0" shapeId="0">
      <text>
        <r>
          <rPr>
            <b/>
            <sz val="9"/>
            <color indexed="81"/>
            <rFont val="Segoe UI"/>
            <charset val="1"/>
          </rPr>
          <t>drusenheimer_p:</t>
        </r>
        <r>
          <rPr>
            <sz val="9"/>
            <color indexed="81"/>
            <rFont val="Segoe UI"/>
            <charset val="1"/>
          </rPr>
          <t xml:space="preserve">
%-Anteil beetweiser Anbau</t>
        </r>
      </text>
    </comment>
    <comment ref="H58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zwischen 10% und 30%</t>
        </r>
      </text>
    </comment>
    <comment ref="I58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&lt; 10%</t>
        </r>
      </text>
    </comment>
    <comment ref="K58" authorId="0" shapeId="0">
      <text>
        <r>
          <rPr>
            <b/>
            <sz val="9"/>
            <color indexed="81"/>
            <rFont val="Segoe UI"/>
            <family val="2"/>
          </rPr>
          <t>drusenheimer_p:</t>
        </r>
        <r>
          <rPr>
            <sz val="9"/>
            <color indexed="81"/>
            <rFont val="Segoe UI"/>
            <family val="2"/>
          </rPr>
          <t xml:space="preserve">
Anzahl KTA größer 30%</t>
        </r>
      </text>
    </comment>
    <comment ref="AH58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Summe für Prüfung: sonstige Gattungen jeweils max 30%</t>
        </r>
      </text>
    </comment>
    <comment ref="O59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%-Grenze für einzelne Gattung</t>
        </r>
      </text>
    </comment>
    <comment ref="J61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Prüfung, ob Anteil kleiner Kulturarten ausreicht um die 5 KTA zu erfüllen</t>
        </r>
      </text>
    </comment>
    <comment ref="B192" authorId="1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Datengrundlage ist die KTG Gesamtackerfläche abzüglich der KTG Getreide und KTG Leguminosen</t>
        </r>
      </text>
    </comment>
  </commentList>
</comments>
</file>

<file path=xl/sharedStrings.xml><?xml version="1.0" encoding="utf-8"?>
<sst xmlns="http://schemas.openxmlformats.org/spreadsheetml/2006/main" count="1410" uniqueCount="406">
  <si>
    <t>Anbauumfang 
in ha</t>
  </si>
  <si>
    <t>Code</t>
  </si>
  <si>
    <t>Leguminosen</t>
  </si>
  <si>
    <t>Getreide</t>
  </si>
  <si>
    <t>Kartoffeln</t>
  </si>
  <si>
    <t>Info:</t>
  </si>
  <si>
    <t>Summe Getreide</t>
  </si>
  <si>
    <t>Summe Leguminosen</t>
  </si>
  <si>
    <t>Bedingungen:</t>
  </si>
  <si>
    <t>Information:</t>
  </si>
  <si>
    <t>- In dem Rechner sind die angebauten Kulturen und der entsprechende Anbauumfang in ha anzugeben</t>
  </si>
  <si>
    <t>Für die Richtigkeit der Angaben wird keine Gewähr übernommen!</t>
  </si>
  <si>
    <t>%-Anteil an 
Ackerfläche</t>
  </si>
  <si>
    <t>Anteilsberechnung Leguminosen:</t>
  </si>
  <si>
    <t>Raufuttergemenge</t>
  </si>
  <si>
    <t>Leguminose normal</t>
  </si>
  <si>
    <t>Prüfung SABA / Ackerrand</t>
  </si>
  <si>
    <t>Fläche SABA /Ackerrand</t>
  </si>
  <si>
    <t xml:space="preserve">sonstige Kulturen </t>
  </si>
  <si>
    <t>Summe Kulturarten kleiner 10%</t>
  </si>
  <si>
    <t>Summe kleine und Große KTA</t>
  </si>
  <si>
    <t>KTA &lt; 10%</t>
  </si>
  <si>
    <t>KTA &gt;= 10% und  &lt;= 30%</t>
  </si>
  <si>
    <t>KTA &gt; 30%</t>
  </si>
  <si>
    <t>% Anteil kleine KTA:</t>
  </si>
  <si>
    <t>Prüfung "klein" &amp; zu "groß" KTA</t>
  </si>
  <si>
    <t>KTG</t>
  </si>
  <si>
    <t>Name</t>
  </si>
  <si>
    <t>Meldejahr</t>
  </si>
  <si>
    <t>ÖR2 - Leguminosen</t>
  </si>
  <si>
    <t>ÖR2L</t>
  </si>
  <si>
    <t>Zugeordnete Kulturarten</t>
  </si>
  <si>
    <t>KTA ID</t>
  </si>
  <si>
    <t>Kulturart Text</t>
  </si>
  <si>
    <t>Gültig von</t>
  </si>
  <si>
    <t>Gültig bis</t>
  </si>
  <si>
    <t>Erbsen (Markerbse, Schalerbse, Zuckererbse, Futtererbse, Peluschke)</t>
  </si>
  <si>
    <t>Gemüseerbse</t>
  </si>
  <si>
    <t>Platterbse</t>
  </si>
  <si>
    <t>Ackerbohne,Puffbohne,Pferdebohne,Dicke Bohne</t>
  </si>
  <si>
    <t>Wicken (Pannonische, Zottelwicke, Saatwicke)</t>
  </si>
  <si>
    <t>Linsen</t>
  </si>
  <si>
    <t>Lupinen (Süßlupine, weiße Lupine, blaue/schmalblättrige Lupine, gelbe Lupine, anden Lupine)</t>
  </si>
  <si>
    <t>Erbsen/Bohnen in Mischung</t>
  </si>
  <si>
    <t>Gemenge Leguminosen/Getreide (Leguminose überwiegt)</t>
  </si>
  <si>
    <t>Sojabohnen</t>
  </si>
  <si>
    <t>Rot-,Weiß-,Alexandriner-,Inkarnat-,Erd-,Schweden- oder Persischer Klee</t>
  </si>
  <si>
    <t>Luzerne, Hopfenklee, Gelbklee, Bastardluzerne, Sandluzerne</t>
  </si>
  <si>
    <t>Klee-Luzerne-Gemisch</t>
  </si>
  <si>
    <t>Bockshornklee, Schabzieger Klee</t>
  </si>
  <si>
    <t>Hornklee, Hornschotenklee</t>
  </si>
  <si>
    <t>Esparsette</t>
  </si>
  <si>
    <t>Serradella</t>
  </si>
  <si>
    <t>Steinklee</t>
  </si>
  <si>
    <t>Kleemischung aus NC 421,427,431</t>
  </si>
  <si>
    <t>Gras-Leguminosen Gemisch (Leguminosen überwiegen)</t>
  </si>
  <si>
    <t>Gartenbohne (Gartenbohne/Buschbohne/Stangenbohne, Feuerbohne/Prunkbohne)</t>
  </si>
  <si>
    <t>Kichererbsen</t>
  </si>
  <si>
    <t>Geißraute</t>
  </si>
  <si>
    <t>ÖR2 - Getreide</t>
  </si>
  <si>
    <t>ÖR2G</t>
  </si>
  <si>
    <t>Winterdurum (Hartweizen)</t>
  </si>
  <si>
    <t>Sommerdurum (Hartweizen)</t>
  </si>
  <si>
    <t>Winter-Dinkel</t>
  </si>
  <si>
    <t>Winterweichweizen</t>
  </si>
  <si>
    <t>Sommerweichweizen</t>
  </si>
  <si>
    <t>Winter-Emmer/-Einkorn</t>
  </si>
  <si>
    <t>Sommer-Emmer/-Einkorn</t>
  </si>
  <si>
    <t>Sommer-Dinkel</t>
  </si>
  <si>
    <t>Winterroggen, Winter-Waldstaudenroggen</t>
  </si>
  <si>
    <t>Sommerroggen, Sommer-Waldstaudenroggen</t>
  </si>
  <si>
    <t>Wintermenggetreide</t>
  </si>
  <si>
    <t>Wintermenggetreide ohne Weizen</t>
  </si>
  <si>
    <t>Wintergerste</t>
  </si>
  <si>
    <t>Sommergerste</t>
  </si>
  <si>
    <t>Winterhafer</t>
  </si>
  <si>
    <t>Sommerhafer</t>
  </si>
  <si>
    <t>Sommermenggetreide</t>
  </si>
  <si>
    <t>Sommermenggetreide ohne Weizen</t>
  </si>
  <si>
    <t>Gemenge Getreide/Leguminosen (Getreide überwiegt)</t>
  </si>
  <si>
    <t>Wintertriticale</t>
  </si>
  <si>
    <t>Sommertriticale</t>
  </si>
  <si>
    <t>Reis im Trockenanbau</t>
  </si>
  <si>
    <t>Kanariensaat/Echtes Glanzgras</t>
  </si>
  <si>
    <t>Pampasgräser (Amerikanisches Pampasgras)</t>
  </si>
  <si>
    <t>Sudangras</t>
  </si>
  <si>
    <t>Gattung: Begonia (Begonien)</t>
  </si>
  <si>
    <t>1.42.1</t>
  </si>
  <si>
    <t>Begonien</t>
  </si>
  <si>
    <t>Knollenbegonien</t>
  </si>
  <si>
    <t>Art: Gartenrettich (Raphanus sativus)</t>
  </si>
  <si>
    <t>2.1.12.1</t>
  </si>
  <si>
    <t>Ölrettich</t>
  </si>
  <si>
    <t>Gartenrettiche (Weiße/rote Rettiche, schwarzer Winterrettich, Ölrettich, Radieschen)</t>
  </si>
  <si>
    <t>Gattung: Helianthus (Sonnenblumen)</t>
  </si>
  <si>
    <t>1.6.13</t>
  </si>
  <si>
    <t>Sonnenblumen</t>
  </si>
  <si>
    <t>Topinambur</t>
  </si>
  <si>
    <t>Gattung: Pisum (Erbse)</t>
  </si>
  <si>
    <t>1.14.7</t>
  </si>
  <si>
    <t>Gattung: Beta (Rüben)</t>
  </si>
  <si>
    <t>1.1.3.</t>
  </si>
  <si>
    <t>Futterrübe/Runkelrübe</t>
  </si>
  <si>
    <t>Zuckerrüben</t>
  </si>
  <si>
    <t>Mangold, Rote Beete/Rote Rübe</t>
  </si>
  <si>
    <t>(Beta-)Rübensamenvermehrung</t>
  </si>
  <si>
    <t>Art: Solanum tuberosum (Kartoffel)</t>
  </si>
  <si>
    <t>2.2.2.1</t>
  </si>
  <si>
    <t>Stärkekartoffeln</t>
  </si>
  <si>
    <t>Pflanzkartoffeln</t>
  </si>
  <si>
    <t>Gattung: Sorghum (Sorghumhirsen)</t>
  </si>
  <si>
    <t>1.28.8</t>
  </si>
  <si>
    <t>Mohren-, Zuckerhirse (ohne Sudangras NC 803)</t>
  </si>
  <si>
    <t>Gattung: Vicia (Wicken)</t>
  </si>
  <si>
    <t>1.14.8</t>
  </si>
  <si>
    <t>Gattung: Zea (Mais)</t>
  </si>
  <si>
    <t>1.28.7</t>
  </si>
  <si>
    <t>Mais (ohne Silomais NC 411)</t>
  </si>
  <si>
    <t>Mais mit Leguminosen</t>
  </si>
  <si>
    <t>Silomais</t>
  </si>
  <si>
    <t>mindest. 5 Kulturen vorhanden?</t>
  </si>
  <si>
    <t>Getreideanteil max 66% eingehalten?</t>
  </si>
  <si>
    <t>keine Kultur größer 30% und kleiner 10%</t>
  </si>
  <si>
    <t>sonstige Gattungen jeweils max 30%</t>
  </si>
  <si>
    <t>Gattung Begonia/Begonien</t>
  </si>
  <si>
    <t>Gattung Gartenrettich/Raphanus sativus</t>
  </si>
  <si>
    <t>Gattung Helianthus/Sonnenblumen</t>
  </si>
  <si>
    <t>Gattung Pisum/Erbse</t>
  </si>
  <si>
    <t>Gattung Rüben</t>
  </si>
  <si>
    <t>Gattung Sorghum/Sorghumhirsen</t>
  </si>
  <si>
    <t>Gattung Vicia/Wicken</t>
  </si>
  <si>
    <t>Gattung Zea/Mais</t>
  </si>
  <si>
    <t>Kultur doppelt ausgewählt?</t>
  </si>
  <si>
    <t>VK</t>
  </si>
  <si>
    <t>Wiesen Umwandlung AUKM (Ackerstatus)</t>
  </si>
  <si>
    <t>Mähweiden Umwandlung AUKM (Ackerstatus)</t>
  </si>
  <si>
    <t>Weiden Umwandlung AUKM (Ackerstatus)</t>
  </si>
  <si>
    <t>Hutung Umwandlung AUKM (Ackerstatus)</t>
  </si>
  <si>
    <t>Streuobstwiese Umwandlung AUKM (Ackerstatus)</t>
  </si>
  <si>
    <t>Rispenhirse</t>
  </si>
  <si>
    <t>Buchweizen</t>
  </si>
  <si>
    <t>Kolbenhirse</t>
  </si>
  <si>
    <t>Amarant, Fuchsschwanz</t>
  </si>
  <si>
    <t>Quinoa</t>
  </si>
  <si>
    <t>Getreide einer Gattung/Art, die in der aktuellen Liste nicht aufgeführt ist</t>
  </si>
  <si>
    <t>Hülsenfrucht einer Gattung/Art, die in der aktuellen Liste nicht aufgeführt ist</t>
  </si>
  <si>
    <t>Winterraps</t>
  </si>
  <si>
    <t>Sommerraps</t>
  </si>
  <si>
    <t>Winterrübsen (Rübsen, Rübsamen, Rübsaat)</t>
  </si>
  <si>
    <t>Sommerrübsen  (Rübsen, Rübsamen, Rübsaat)</t>
  </si>
  <si>
    <t>Lein, Flachs</t>
  </si>
  <si>
    <t>Ölfrucht einer Gattung/Art, die in der aktuellen Liste nicht aufgeführt ist</t>
  </si>
  <si>
    <t>Meerkohl, Krambe</t>
  </si>
  <si>
    <t>Leindotter</t>
  </si>
  <si>
    <t>Kleegras</t>
  </si>
  <si>
    <t>Ackergras</t>
  </si>
  <si>
    <t>Luzerne-Gras Mischung</t>
  </si>
  <si>
    <t>Wiesen (Grünlandneueinsaat 1. bis inkl. 5. Jahr)</t>
  </si>
  <si>
    <t>Mähweiden (Grünlandneueinsaat 1. bis inkl. 5. Jahr)</t>
  </si>
  <si>
    <t>Weiden (Grünlandneueinsaat 1 bis inkl. 5. Jahr)</t>
  </si>
  <si>
    <t>Goldrute (Solidago)</t>
  </si>
  <si>
    <t>Streptocarpus/Drehfrucht</t>
  </si>
  <si>
    <t>Iberischer Drachenkopf</t>
  </si>
  <si>
    <t>Braunellen</t>
  </si>
  <si>
    <t>Hauswurz (Sempervivum)</t>
  </si>
  <si>
    <t>Mühlenbeckia/Drahtsträucher</t>
  </si>
  <si>
    <t>Knöterich (Persicaria)</t>
  </si>
  <si>
    <t>Garten-Petunie</t>
  </si>
  <si>
    <t>Polygonum</t>
  </si>
  <si>
    <t>Köcherblümchen (Cuphea)</t>
  </si>
  <si>
    <t>Süßkartoffeln</t>
  </si>
  <si>
    <t>Schwarzer Senf</t>
  </si>
  <si>
    <t>Gemüsekohl (Kopfkohl,Wirsing, Rot-/Weißkohl, Spitz-,Grün-,Blumen-, Rosenkohl,Kohlrabi,Brokkoli)</t>
  </si>
  <si>
    <t>Brauner Senf,Sareptasenf</t>
  </si>
  <si>
    <t>Echte Brunnenkresse</t>
  </si>
  <si>
    <t>Garten-Senfrauke, Rucola</t>
  </si>
  <si>
    <t>Gartenkresse</t>
  </si>
  <si>
    <t>Weißer Senf, Gelber Senf</t>
  </si>
  <si>
    <t>Steckrübe, Kohlrübe</t>
  </si>
  <si>
    <t>Tomaten</t>
  </si>
  <si>
    <t>Auberginen</t>
  </si>
  <si>
    <t>Paprika, Chilli, Peperoni</t>
  </si>
  <si>
    <t>Schwarze Tollkirsche</t>
  </si>
  <si>
    <t>Gurke (Salatgurke, Einlegegurke)</t>
  </si>
  <si>
    <t>Zuckermelone</t>
  </si>
  <si>
    <t>Riesenkürbis (Risenkürbis, Hokkaidokürbis)</t>
  </si>
  <si>
    <t>Gartenkürbis (Gartenkürbis,Zucchini,Steirischer-,Spaghetti-,Zierkürbis)</t>
  </si>
  <si>
    <t>Melone (Wassermelone)</t>
  </si>
  <si>
    <t>Möhre (Möhre/Karotte, Futtermöhre)</t>
  </si>
  <si>
    <t>Feldsalat/Ackersalat/ Rapunzel</t>
  </si>
  <si>
    <t>Lattich (Garten-Salat/Lattich, Lollo Rosso, Romana-Salat/Römischer Salat)</t>
  </si>
  <si>
    <t>Spinat</t>
  </si>
  <si>
    <t>Melde (Garten-Melde)</t>
  </si>
  <si>
    <t>Sellerie (Knollen-Sellerie, Bleich-Sellerie, Stangen-Sellerie)</t>
  </si>
  <si>
    <t>Ampfer (Wiesen-Sauerampfer)</t>
  </si>
  <si>
    <t>Pastinaken</t>
  </si>
  <si>
    <t>Zichorien/Wegwarten (Chicoree, Radiccio, krausblättrige Endivie, ganzblättrige Endivie, Zichorie)</t>
  </si>
  <si>
    <t>Meerettich</t>
  </si>
  <si>
    <t>Schwarzwurzeln</t>
  </si>
  <si>
    <t>Fenchel (Gemüsefenchel,Körnerfenchel)</t>
  </si>
  <si>
    <t>Gemüserübsen  (z.B. Stoppel-,Weiße-, Bayerische-, Herbst- und Mairübe, Chinakohl, Pak-Choi)</t>
  </si>
  <si>
    <t>Dill/Gurkenkraut</t>
  </si>
  <si>
    <t>Kerbel (Kerbel,echter Kerbel,Wiesenkerbel)</t>
  </si>
  <si>
    <t>Anis</t>
  </si>
  <si>
    <t>Kümmel</t>
  </si>
  <si>
    <t>Kreuzkümmel</t>
  </si>
  <si>
    <t>Schwarzkümmel (Echter Schwarzkümmel, Jungfer im Grünen)</t>
  </si>
  <si>
    <t>Koriander</t>
  </si>
  <si>
    <t>Liebstöckel/Maggikraut</t>
  </si>
  <si>
    <t>Petersilie</t>
  </si>
  <si>
    <t>Basilikum</t>
  </si>
  <si>
    <t>Rosmarin</t>
  </si>
  <si>
    <t>Salbei (Küchen-/Heilsalbei, Buntschopf-Salbei)</t>
  </si>
  <si>
    <t>Borretsch</t>
  </si>
  <si>
    <t>Oregano (Echter Majoran, Oregano/Dost/Wilder Majoran)</t>
  </si>
  <si>
    <t>Bohnenkraut</t>
  </si>
  <si>
    <t>Ysop/Eisenkraut</t>
  </si>
  <si>
    <t>Verbenen (Echtes Eisenkraut)</t>
  </si>
  <si>
    <t>Lavendel (Echter Lavendel, Speik-Lavendel, Hybrid-Lavendel)</t>
  </si>
  <si>
    <t>Thymian</t>
  </si>
  <si>
    <t>Melissen (Zitronenmelisse)</t>
  </si>
  <si>
    <t>Enziane</t>
  </si>
  <si>
    <t>Minzen (Pfefferminze, Grüne Minze)</t>
  </si>
  <si>
    <t>Wermut, Estragon, Beifuß</t>
  </si>
  <si>
    <t>Ringelblumen (Garten-Ringelblume)</t>
  </si>
  <si>
    <t>Sonnenhut (Schmalblättriger Sonnenhut, Purpur-Sonnenhut)</t>
  </si>
  <si>
    <t>Wegeriche (Spitzwegerich)</t>
  </si>
  <si>
    <t>Kamillen (Echte Kamille)</t>
  </si>
  <si>
    <t>Schafgarben (Gelbe Schafgarbe)</t>
  </si>
  <si>
    <t>Baldriane (Echter Baldrian)</t>
  </si>
  <si>
    <t>Echtes Johanniskraut,Hyperikum</t>
  </si>
  <si>
    <t>Frauenmantel</t>
  </si>
  <si>
    <t>Mariendisteln</t>
  </si>
  <si>
    <t>Löwenzahn</t>
  </si>
  <si>
    <t>Engelwurzen (Arznei-Engelwurz, Echter Engelwurz)</t>
  </si>
  <si>
    <t>Malven (Wilde Malve)</t>
  </si>
  <si>
    <t>Echte Arnika</t>
  </si>
  <si>
    <t>Hanf</t>
  </si>
  <si>
    <t>Rollrasen</t>
  </si>
  <si>
    <t>Färber-Waid</t>
  </si>
  <si>
    <t>Virginischer Tabak</t>
  </si>
  <si>
    <t>Mohn (Schlafmohn, Backmohn)</t>
  </si>
  <si>
    <t>Erdbeeren</t>
  </si>
  <si>
    <t>Färberdisteln</t>
  </si>
  <si>
    <t>Brennnesseln (Große Brennnessel)</t>
  </si>
  <si>
    <t>Färberkrapp (Rubia tinctorum)</t>
  </si>
  <si>
    <t>Goldlack</t>
  </si>
  <si>
    <t>Einjähriges Silberblatt</t>
  </si>
  <si>
    <t>Garten-/ Sommerlevkoje</t>
  </si>
  <si>
    <t>Kugelamarant (Echter Kugelamarant)</t>
  </si>
  <si>
    <t>Taglilien (Essbare Taglilie)</t>
  </si>
  <si>
    <t>Lilien (Türkenbund)</t>
  </si>
  <si>
    <t>Narzissen / Osterglocken</t>
  </si>
  <si>
    <t>Bischofskraut</t>
  </si>
  <si>
    <t>Hasenohren (rundblättriges Hasenohr)</t>
  </si>
  <si>
    <t>Seidenpflanzen (Indianer-Seidenpflanze)</t>
  </si>
  <si>
    <t>Hyazinthe (Garten-Hyazinthe)</t>
  </si>
  <si>
    <t>Milchstern (Kap-Milchstern)</t>
  </si>
  <si>
    <t>Astern (Sommeraster)</t>
  </si>
  <si>
    <t>Chrysanthemen (Garten-Chrysantheme, Winteraster)</t>
  </si>
  <si>
    <t>Strohblumen</t>
  </si>
  <si>
    <t>Edelweiß</t>
  </si>
  <si>
    <t>Margeriten</t>
  </si>
  <si>
    <t>Rudbeckien (Schwarzäugige Rudbeckie/Sonnenhut, Leuchtender Sonnenhut, Schlitzblättriger Sonnenhut)</t>
  </si>
  <si>
    <t>Tagetes,Studentenblume</t>
  </si>
  <si>
    <t>Wucherblumen (Mutterkraut)</t>
  </si>
  <si>
    <t>Strandflieder (Geflügelter Strandflieder)</t>
  </si>
  <si>
    <t>Spreublumen (Einjährige Papierblume)</t>
  </si>
  <si>
    <t>Zinnien</t>
  </si>
  <si>
    <t>Taubnesseln (Weiße Taubnessel)</t>
  </si>
  <si>
    <t>Gladiolen</t>
  </si>
  <si>
    <t>Tulpen</t>
  </si>
  <si>
    <t>Trauben-Silberkerze</t>
  </si>
  <si>
    <t>Rittersporn</t>
  </si>
  <si>
    <t>Skabiosen</t>
  </si>
  <si>
    <t>Dahlien</t>
  </si>
  <si>
    <t>Rosenwurz</t>
  </si>
  <si>
    <t>Krokusse (Safran, Garten-Krokus)</t>
  </si>
  <si>
    <t>Hibiskus (Chinesischer Roseneibisch)</t>
  </si>
  <si>
    <t>Strauch-/Bechermalven (Bechermalve)</t>
  </si>
  <si>
    <t>Wolfsmilch (Weißrand-Wolfsmilch)</t>
  </si>
  <si>
    <t>Löwenmäulchen (Großes Löwenmaul)</t>
  </si>
  <si>
    <t>Montbretien</t>
  </si>
  <si>
    <t>Halskräuter (Blaues Halskraut)</t>
  </si>
  <si>
    <t>Gipskräuter (Schleierkraut)</t>
  </si>
  <si>
    <t>Kosmeen (Gemeines Schmuckkörbchen)</t>
  </si>
  <si>
    <t>Nachtkerzen (Diptam)</t>
  </si>
  <si>
    <t>Oenothera/Nachtkerzen (Gewöhnliche Nachtkerze)</t>
  </si>
  <si>
    <t>Königskerzen (Großblütige Königskerze)</t>
  </si>
  <si>
    <t>Kapuzinerkressen</t>
  </si>
  <si>
    <t>Schwertlilien (Deutsche Schwertlilie)</t>
  </si>
  <si>
    <t>Wiesenknopf (Kleiner Wiesenknopf, Pimpinelle)</t>
  </si>
  <si>
    <t>Zieste (Deutscher Ziest,Knollen Ziest)</t>
  </si>
  <si>
    <t>Vergissmeinnicht (Wald-Vergissmeinnicht)</t>
  </si>
  <si>
    <t>Portulak</t>
  </si>
  <si>
    <t>Nelken (Bartnelke, Land-/Edelnelke)</t>
  </si>
  <si>
    <t>Gewöhnlicher Leberbalsam (Ageratum)</t>
  </si>
  <si>
    <t>Gelber Leberbalsam (Lonas)</t>
  </si>
  <si>
    <t>Kornblumen</t>
  </si>
  <si>
    <t>Veilchen (Horn-Veilchen, Garten-Stiefmütterchen, Wildes Stiefmütterchen)</t>
  </si>
  <si>
    <t>Phacelie (als Hauptkultur z.B. Saatgutvermehrung)</t>
  </si>
  <si>
    <t>Alpendistel</t>
  </si>
  <si>
    <t>Amacrinum</t>
  </si>
  <si>
    <t>Calla/Drachenwurz</t>
  </si>
  <si>
    <t>Glockenblumen (Campanula)</t>
  </si>
  <si>
    <t>Schildblume (Chelone)</t>
  </si>
  <si>
    <t>Christ-, Schnee-, Weihnachtsrose, Korischer Nieswurz</t>
  </si>
  <si>
    <t>Eukalyptus</t>
  </si>
  <si>
    <t>Fingerhut</t>
  </si>
  <si>
    <t>Fuchsien</t>
  </si>
  <si>
    <t>Geranien</t>
  </si>
  <si>
    <t>Veronica/Hebe/Ehrenpreis</t>
  </si>
  <si>
    <t>Anemonen (Herbstanemone,Japanische Anemone)</t>
  </si>
  <si>
    <t>Kornrade</t>
  </si>
  <si>
    <t>Leimkraut/Taubenkropf-Leimkraut</t>
  </si>
  <si>
    <t>Orchideen</t>
  </si>
  <si>
    <t>Pelargonien</t>
  </si>
  <si>
    <t>Fetthenne,Mauerpfeffer (Sedum)</t>
  </si>
  <si>
    <t>Rhizinus</t>
  </si>
  <si>
    <t>Ramtillkraut</t>
  </si>
  <si>
    <t>Husarenknopf (Sanvitalia)</t>
  </si>
  <si>
    <t>Energiepflanze einer Gattung/Art, die in der aktuellen Liste nicht aufgeführt ist</t>
  </si>
  <si>
    <t>Pflanzenmischungen mit Hanf</t>
  </si>
  <si>
    <t>Wildpflanzenmischung zur Energieerzeugung</t>
  </si>
  <si>
    <t>Wildäsungsfläche</t>
  </si>
  <si>
    <t>Grassamenvermehrung</t>
  </si>
  <si>
    <t>Wildsamenvermehrung</t>
  </si>
  <si>
    <t>Versuchsflächen mit mehreren beihilfefähigen Kulturarten</t>
  </si>
  <si>
    <t>Mischkulturen</t>
  </si>
  <si>
    <t>Gründüngung im Hauptfruchtanbau</t>
  </si>
  <si>
    <t>Ackerkultur einer Gattung/Art, die in der aktuellen Liste nicht aufgeführt ist</t>
  </si>
  <si>
    <t>Gesamtackerfläche Vielfältige Kulturen AUKM neu/ÖR ohne Getreide&amp;Leguminosen</t>
  </si>
  <si>
    <t>Ökoregel 2: Anbau vielfältiger Kulturen</t>
  </si>
  <si>
    <t>erstellt von: Agrarumwelt, DLR Rheinhessen-Nahe-Hunsrück, Bad Kreuznach, April 2023</t>
  </si>
  <si>
    <r>
      <t>- Im Tabellenblatt "</t>
    </r>
    <r>
      <rPr>
        <b/>
        <i/>
        <sz val="14"/>
        <color theme="1"/>
        <rFont val="Arial"/>
        <family val="2"/>
      </rPr>
      <t>Berechnung ÖR2</t>
    </r>
    <r>
      <rPr>
        <sz val="14"/>
        <color theme="1"/>
        <rFont val="Arial"/>
        <family val="2"/>
      </rPr>
      <t xml:space="preserve">" kann die Berechnung für die Teilnahme an der </t>
    </r>
    <r>
      <rPr>
        <b/>
        <i/>
        <sz val="14"/>
        <color theme="1"/>
        <rFont val="Arial"/>
        <family val="2"/>
      </rPr>
      <t>Ökoregel 2 - Anbau vielfältiger Kulturen</t>
    </r>
    <r>
      <rPr>
        <sz val="14"/>
        <color theme="1"/>
        <rFont val="Arial"/>
        <family val="2"/>
      </rPr>
      <t xml:space="preserve"> durchgeführt werden.</t>
    </r>
  </si>
  <si>
    <t>www.agrarumwelt.rlp.de</t>
  </si>
  <si>
    <t>agrarumwelt@dlr.rlp.de</t>
  </si>
  <si>
    <t>Körnerleguminosenanteil min. 10% ?</t>
  </si>
  <si>
    <t>Gras oder andere Grünfutterpflanzen als ADV Systematik</t>
  </si>
  <si>
    <t>5.</t>
  </si>
  <si>
    <t>Gattung Gras oder andere Grünfutterpflanzen</t>
  </si>
  <si>
    <t>Brachen (zählen nicht zur Bemessungsgrundlage)</t>
  </si>
  <si>
    <t>GLÖZ8 Brache (Selbstbegrünung)</t>
  </si>
  <si>
    <t>GLÖZ8 Brache (aktive Begrünung)</t>
  </si>
  <si>
    <t>ÖR 1a Brache (Selbst-/Begrünung)</t>
  </si>
  <si>
    <t>ÖR 1b Blühstreifen auf AL</t>
  </si>
  <si>
    <t>ÖR 1b Blühfläche auf AL</t>
  </si>
  <si>
    <t>Gewässerrandstreifen</t>
  </si>
  <si>
    <t>Ackerbrache mit jährlicher Einsaat von Blühmischungen</t>
  </si>
  <si>
    <t>Ackerland aus der Erzeugung genommen</t>
  </si>
  <si>
    <t>Ackerbrache mit mehrjährigen Blühmischungen</t>
  </si>
  <si>
    <t>unbestockte Rebfläche</t>
  </si>
  <si>
    <t>Weinbergsbrache (AUKM)</t>
  </si>
  <si>
    <t>Hopfen vorübergehend stillgelegt (Gerüst steht noch)</t>
  </si>
  <si>
    <t>Ackerrandstreifen</t>
  </si>
  <si>
    <t>Saum- und Bandstrukturen</t>
  </si>
  <si>
    <t>Summe Ackerfläche inkl. Brache</t>
  </si>
  <si>
    <t>Summe Bemessungsgrundlage</t>
  </si>
  <si>
    <t>Brachliegendes Land auf AL (ADV)</t>
  </si>
  <si>
    <t>3.</t>
  </si>
  <si>
    <t>Addition kleiner KTA</t>
  </si>
  <si>
    <t>Solver änderbar</t>
  </si>
  <si>
    <t>Solver Ergebnis</t>
  </si>
  <si>
    <t>MAX</t>
  </si>
  <si>
    <t>MIN</t>
  </si>
  <si>
    <t>KGRÖSSTE</t>
  </si>
  <si>
    <t>Anzahl Zellen mit Zahl</t>
  </si>
  <si>
    <t>Leguminosen-Mischung</t>
  </si>
  <si>
    <t>6.</t>
  </si>
  <si>
    <t>Leguminosenanteil min. 10% ?</t>
  </si>
  <si>
    <t>GAP-SP VK Neuverträge ab 2023</t>
  </si>
  <si>
    <t>Körnerleguminosen (Vorgaben gemäß 2.2 des Grundsatzes beachten!)</t>
  </si>
  <si>
    <t>sonstige Kulturen &amp; sonstige Leguminosen</t>
  </si>
  <si>
    <t>Großkörnige Leguminosen Vielfältige Kulturen neu</t>
  </si>
  <si>
    <t>EUL2VKLeg</t>
  </si>
  <si>
    <t>Mischkulturen KTG 864</t>
  </si>
  <si>
    <t>Mischkultur ADV Systematik</t>
  </si>
  <si>
    <t>4.</t>
  </si>
  <si>
    <t>VKWM</t>
  </si>
  <si>
    <t>VKSM</t>
  </si>
  <si>
    <t>Sommerrübsen</t>
  </si>
  <si>
    <t>2.1.2.2.2</t>
  </si>
  <si>
    <t>Triticum spelta (Dinkel/Spelz) (Winter)</t>
  </si>
  <si>
    <t>1.28.13.1</t>
  </si>
  <si>
    <t>2.1.2.1.2</t>
  </si>
  <si>
    <t>Sommerweizen</t>
  </si>
  <si>
    <t>1.28.2.2</t>
  </si>
  <si>
    <t>Winterweizen</t>
  </si>
  <si>
    <t>1.28.2.1</t>
  </si>
  <si>
    <t>Neu: 20250127</t>
  </si>
  <si>
    <t>beetweiser Anbau von mind. 5 Kulturen auf 40%?</t>
  </si>
  <si>
    <t>Chia</t>
  </si>
  <si>
    <t>Silberbrandschopf</t>
  </si>
  <si>
    <t>beetweiser Anbau von Gemüse ab 5 Kulturen</t>
  </si>
  <si>
    <t>beetweiser Anbau von Gemüse bis 4 Kulturen</t>
  </si>
  <si>
    <t>Winterlauch (Speise-Zwiebel, Schalotte, Lauch, Knoblauch, Schnittlauch, Bärlauch)</t>
  </si>
  <si>
    <t>Sommerlauch (Speise-Zwiebel, Schalotte, Lauch, Knoblauch, Schnittlauch, Bärlauch)</t>
  </si>
  <si>
    <t>beetweiser Anbau von Küchenkräuter/Heil-und Gewürzpflanzen ab 5 Kulturen</t>
  </si>
  <si>
    <t>beetweiser Anbau von Küchenkräuter/Heil-und Gewürzpflanzen bis 4 Kulturen</t>
  </si>
  <si>
    <t>beetweiser Anbau Zierpflanzen bis 4 Kulturen</t>
  </si>
  <si>
    <t>beetweiser Anbau Zierpflanzen ab 5 Kulturen</t>
  </si>
  <si>
    <t>ÖR2/VK Beetweiser Anbau bis 4 Kulturen</t>
  </si>
  <si>
    <t>ÖR2ba4</t>
  </si>
  <si>
    <t>ÖR2/VK - beetweiser Anbau ab 5 Kulturen</t>
  </si>
  <si>
    <t>ÖR2bA5</t>
  </si>
  <si>
    <t>letzte Aktualisierung: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</si>
</sst>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%"/>
    <numFmt numFmtId="165" formatCode="0.0"/>
    <numFmt numFmtId="166" formatCode="0.000"/>
    <numFmt numFmtId="167" formatCode="#0"/>
    <numFmt numFmtId="168" formatCode="dd\.mm\.yyyy"/>
    <numFmt numFmtId="169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22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theme="1"/>
      <name val="Arial Unicode MS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10" fontId="1" fillId="0" borderId="1" xfId="0" applyNumberFormat="1" applyFont="1" applyBorder="1"/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4" fillId="0" borderId="0" xfId="0" applyFont="1"/>
    <xf numFmtId="0" fontId="5" fillId="0" borderId="0" xfId="0" quotePrefix="1" applyFont="1"/>
    <xf numFmtId="0" fontId="6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8" xfId="0" applyFont="1" applyBorder="1"/>
    <xf numFmtId="0" fontId="0" fillId="0" borderId="8" xfId="0" applyBorder="1"/>
    <xf numFmtId="164" fontId="1" fillId="0" borderId="1" xfId="1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7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6" borderId="8" xfId="1" applyNumberFormat="1" applyFont="1" applyFill="1" applyBorder="1"/>
    <xf numFmtId="0" fontId="1" fillId="6" borderId="8" xfId="0" applyFont="1" applyFill="1" applyBorder="1"/>
    <xf numFmtId="0" fontId="1" fillId="8" borderId="0" xfId="0" applyFont="1" applyFill="1"/>
    <xf numFmtId="0" fontId="1" fillId="8" borderId="1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7" borderId="10" xfId="0" applyFont="1" applyFill="1" applyBorder="1"/>
    <xf numFmtId="0" fontId="1" fillId="0" borderId="0" xfId="0" applyFont="1" applyBorder="1" applyAlignment="1">
      <alignment horizontal="right"/>
    </xf>
    <xf numFmtId="0" fontId="0" fillId="8" borderId="8" xfId="1" applyNumberFormat="1" applyFont="1" applyFill="1" applyBorder="1"/>
    <xf numFmtId="0" fontId="0" fillId="8" borderId="8" xfId="0" applyFill="1" applyBorder="1"/>
    <xf numFmtId="166" fontId="1" fillId="0" borderId="9" xfId="0" applyNumberFormat="1" applyFont="1" applyBorder="1"/>
    <xf numFmtId="0" fontId="1" fillId="0" borderId="13" xfId="0" applyFont="1" applyBorder="1"/>
    <xf numFmtId="0" fontId="1" fillId="0" borderId="6" xfId="0" applyFont="1" applyBorder="1"/>
    <xf numFmtId="0" fontId="0" fillId="0" borderId="6" xfId="0" applyBorder="1"/>
    <xf numFmtId="0" fontId="1" fillId="0" borderId="14" xfId="0" applyFont="1" applyBorder="1"/>
    <xf numFmtId="0" fontId="1" fillId="0" borderId="10" xfId="0" applyFont="1" applyBorder="1"/>
    <xf numFmtId="10" fontId="1" fillId="0" borderId="12" xfId="1" applyNumberFormat="1" applyFont="1" applyBorder="1"/>
    <xf numFmtId="0" fontId="1" fillId="0" borderId="15" xfId="0" applyFont="1" applyBorder="1"/>
    <xf numFmtId="10" fontId="1" fillId="0" borderId="11" xfId="1" applyNumberFormat="1" applyFont="1" applyBorder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9" borderId="1" xfId="0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/>
    <xf numFmtId="0" fontId="1" fillId="0" borderId="16" xfId="0" applyFont="1" applyBorder="1"/>
    <xf numFmtId="167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8" fontId="0" fillId="0" borderId="7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20" xfId="0" applyBorder="1"/>
    <xf numFmtId="0" fontId="0" fillId="9" borderId="21" xfId="0" applyFill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0" fontId="1" fillId="0" borderId="20" xfId="0" applyFont="1" applyBorder="1"/>
    <xf numFmtId="0" fontId="0" fillId="0" borderId="19" xfId="0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8" fontId="0" fillId="0" borderId="23" xfId="0" applyNumberFormat="1" applyBorder="1"/>
    <xf numFmtId="9" fontId="1" fillId="8" borderId="1" xfId="1" applyNumberFormat="1" applyFont="1" applyFill="1" applyBorder="1"/>
    <xf numFmtId="9" fontId="1" fillId="6" borderId="1" xfId="1" applyNumberFormat="1" applyFont="1" applyFill="1" applyBorder="1"/>
    <xf numFmtId="0" fontId="0" fillId="3" borderId="0" xfId="0" applyFill="1"/>
    <xf numFmtId="0" fontId="0" fillId="4" borderId="0" xfId="0" applyFill="1"/>
    <xf numFmtId="0" fontId="0" fillId="10" borderId="0" xfId="0" applyFill="1"/>
    <xf numFmtId="0" fontId="0" fillId="9" borderId="1" xfId="0" applyFill="1" applyBorder="1" applyAlignment="1">
      <alignment horizontal="center"/>
    </xf>
    <xf numFmtId="0" fontId="0" fillId="0" borderId="0" xfId="0" quotePrefix="1"/>
    <xf numFmtId="0" fontId="0" fillId="0" borderId="0" xfId="0" applyFill="1"/>
    <xf numFmtId="0" fontId="0" fillId="3" borderId="24" xfId="0" applyFill="1" applyBorder="1"/>
    <xf numFmtId="0" fontId="0" fillId="4" borderId="24" xfId="0" applyFill="1" applyBorder="1"/>
    <xf numFmtId="165" fontId="0" fillId="0" borderId="0" xfId="0" applyNumberFormat="1" applyFill="1"/>
    <xf numFmtId="0" fontId="0" fillId="10" borderId="24" xfId="0" applyFill="1" applyBorder="1"/>
    <xf numFmtId="168" fontId="0" fillId="0" borderId="3" xfId="0" applyNumberFormat="1" applyBorder="1"/>
    <xf numFmtId="167" fontId="0" fillId="0" borderId="0" xfId="0" applyNumberFormat="1"/>
    <xf numFmtId="167" fontId="0" fillId="0" borderId="0" xfId="0" applyNumberFormat="1" applyBorder="1"/>
    <xf numFmtId="10" fontId="1" fillId="0" borderId="8" xfId="1" applyNumberFormat="1" applyFont="1" applyBorder="1"/>
    <xf numFmtId="10" fontId="1" fillId="0" borderId="8" xfId="0" applyNumberFormat="1" applyFont="1" applyBorder="1"/>
    <xf numFmtId="0" fontId="14" fillId="0" borderId="0" xfId="2" applyProtection="1">
      <protection locked="0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0" fillId="0" borderId="0" xfId="1" applyNumberFormat="1" applyFont="1" applyFill="1" applyBorder="1"/>
    <xf numFmtId="0" fontId="1" fillId="2" borderId="7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/>
    <xf numFmtId="0" fontId="0" fillId="0" borderId="12" xfId="0" applyBorder="1"/>
    <xf numFmtId="0" fontId="1" fillId="7" borderId="9" xfId="0" applyFont="1" applyFill="1" applyBorder="1"/>
    <xf numFmtId="165" fontId="1" fillId="0" borderId="9" xfId="0" applyNumberFormat="1" applyFont="1" applyBorder="1"/>
    <xf numFmtId="0" fontId="1" fillId="0" borderId="9" xfId="0" applyFont="1" applyBorder="1"/>
    <xf numFmtId="0" fontId="1" fillId="0" borderId="0" xfId="0" applyFont="1" applyFill="1" applyBorder="1" applyAlignment="1" applyProtection="1">
      <alignment horizontal="center"/>
      <protection locked="0"/>
    </xf>
    <xf numFmtId="10" fontId="1" fillId="0" borderId="0" xfId="0" applyNumberFormat="1" applyFont="1" applyFill="1" applyBorder="1"/>
    <xf numFmtId="0" fontId="0" fillId="0" borderId="0" xfId="1" applyNumberFormat="1" applyFont="1" applyFill="1" applyBorder="1"/>
    <xf numFmtId="10" fontId="1" fillId="0" borderId="0" xfId="1" applyNumberFormat="1" applyFont="1" applyFill="1" applyBorder="1"/>
    <xf numFmtId="9" fontId="1" fillId="0" borderId="0" xfId="1" applyNumberFormat="1" applyFont="1" applyFill="1" applyBorder="1"/>
    <xf numFmtId="10" fontId="1" fillId="0" borderId="1" xfId="0" applyNumberFormat="1" applyFont="1" applyFill="1" applyBorder="1"/>
    <xf numFmtId="10" fontId="1" fillId="0" borderId="7" xfId="0" applyNumberFormat="1" applyFont="1" applyFill="1" applyBorder="1"/>
    <xf numFmtId="10" fontId="1" fillId="0" borderId="24" xfId="0" applyNumberFormat="1" applyFont="1" applyBorder="1"/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Border="1"/>
    <xf numFmtId="169" fontId="1" fillId="0" borderId="24" xfId="0" applyNumberFormat="1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5" xfId="0" applyFont="1" applyBorder="1"/>
    <xf numFmtId="169" fontId="1" fillId="0" borderId="7" xfId="0" applyNumberFormat="1" applyFont="1" applyFill="1" applyBorder="1" applyAlignment="1" applyProtection="1">
      <alignment horizontal="center"/>
      <protection locked="0"/>
    </xf>
    <xf numFmtId="0" fontId="0" fillId="11" borderId="0" xfId="0" applyFill="1" applyBorder="1"/>
    <xf numFmtId="0" fontId="0" fillId="11" borderId="24" xfId="0" applyFill="1" applyBorder="1"/>
    <xf numFmtId="0" fontId="1" fillId="0" borderId="4" xfId="0" applyFont="1" applyBorder="1" applyAlignment="1"/>
    <xf numFmtId="0" fontId="0" fillId="9" borderId="1" xfId="0" applyFill="1" applyBorder="1" applyAlignment="1">
      <alignment horizontal="center"/>
    </xf>
    <xf numFmtId="0" fontId="0" fillId="0" borderId="24" xfId="0" applyBorder="1"/>
    <xf numFmtId="0" fontId="0" fillId="12" borderId="0" xfId="0" applyFill="1"/>
    <xf numFmtId="0" fontId="0" fillId="13" borderId="24" xfId="0" applyFill="1" applyBorder="1"/>
    <xf numFmtId="0" fontId="0" fillId="13" borderId="0" xfId="0" applyFill="1"/>
    <xf numFmtId="0" fontId="0" fillId="14" borderId="0" xfId="0" applyFill="1" applyBorder="1"/>
    <xf numFmtId="0" fontId="0" fillId="14" borderId="0" xfId="0" applyFill="1"/>
    <xf numFmtId="0" fontId="0" fillId="15" borderId="0" xfId="0" applyFill="1" applyBorder="1"/>
    <xf numFmtId="0" fontId="0" fillId="15" borderId="0" xfId="0" applyFill="1"/>
    <xf numFmtId="0" fontId="0" fillId="16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9" borderId="2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9" fontId="1" fillId="17" borderId="1" xfId="1" applyNumberFormat="1" applyFont="1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168" fontId="0" fillId="0" borderId="28" xfId="0" applyNumberFormat="1" applyBorder="1"/>
    <xf numFmtId="0" fontId="0" fillId="0" borderId="16" xfId="0" applyBorder="1"/>
    <xf numFmtId="168" fontId="0" fillId="0" borderId="0" xfId="0" applyNumberFormat="1" applyBorder="1"/>
    <xf numFmtId="167" fontId="15" fillId="0" borderId="0" xfId="0" applyNumberFormat="1" applyFont="1"/>
    <xf numFmtId="0" fontId="15" fillId="0" borderId="0" xfId="0" applyFont="1"/>
    <xf numFmtId="0" fontId="15" fillId="0" borderId="0" xfId="0" applyFont="1" applyBorder="1"/>
    <xf numFmtId="0" fontId="1" fillId="0" borderId="0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8" borderId="7" xfId="0" applyFont="1" applyFill="1" applyBorder="1" applyAlignment="1">
      <alignment textRotation="90"/>
    </xf>
    <xf numFmtId="0" fontId="1" fillId="8" borderId="8" xfId="0" applyFont="1" applyFill="1" applyBorder="1" applyAlignment="1">
      <alignment textRotation="90"/>
    </xf>
    <xf numFmtId="0" fontId="1" fillId="6" borderId="7" xfId="0" applyFont="1" applyFill="1" applyBorder="1" applyAlignment="1">
      <alignment textRotation="90"/>
    </xf>
    <xf numFmtId="0" fontId="1" fillId="6" borderId="8" xfId="0" applyFont="1" applyFill="1" applyBorder="1" applyAlignment="1">
      <alignment textRotation="90"/>
    </xf>
    <xf numFmtId="0" fontId="1" fillId="8" borderId="9" xfId="0" applyFont="1" applyFill="1" applyBorder="1" applyAlignment="1">
      <alignment textRotation="90"/>
    </xf>
    <xf numFmtId="0" fontId="1" fillId="6" borderId="9" xfId="0" applyFont="1" applyFill="1" applyBorder="1" applyAlignment="1">
      <alignment textRotation="90"/>
    </xf>
    <xf numFmtId="0" fontId="1" fillId="17" borderId="7" xfId="0" applyFont="1" applyFill="1" applyBorder="1" applyAlignment="1">
      <alignment textRotation="90"/>
    </xf>
    <xf numFmtId="0" fontId="1" fillId="17" borderId="8" xfId="0" applyFont="1" applyFill="1" applyBorder="1" applyAlignment="1">
      <alignment textRotation="90"/>
    </xf>
    <xf numFmtId="0" fontId="1" fillId="17" borderId="9" xfId="0" applyFont="1" applyFill="1" applyBorder="1" applyAlignment="1">
      <alignment textRotation="90"/>
    </xf>
    <xf numFmtId="0" fontId="1" fillId="6" borderId="29" xfId="0" applyFont="1" applyFill="1" applyBorder="1"/>
    <xf numFmtId="0" fontId="1" fillId="6" borderId="30" xfId="0" applyFont="1" applyFill="1" applyBorder="1"/>
    <xf numFmtId="0" fontId="1" fillId="6" borderId="31" xfId="0" applyFont="1" applyFill="1" applyBorder="1"/>
    <xf numFmtId="0" fontId="1" fillId="6" borderId="32" xfId="0" applyFont="1" applyFill="1" applyBorder="1"/>
    <xf numFmtId="0" fontId="1" fillId="17" borderId="38" xfId="0" applyFont="1" applyFill="1" applyBorder="1" applyAlignment="1">
      <alignment textRotation="90"/>
    </xf>
    <xf numFmtId="9" fontId="1" fillId="8" borderId="32" xfId="1" applyNumberFormat="1" applyFont="1" applyFill="1" applyBorder="1"/>
    <xf numFmtId="0" fontId="1" fillId="17" borderId="36" xfId="0" applyFont="1" applyFill="1" applyBorder="1" applyAlignment="1">
      <alignment textRotation="90"/>
    </xf>
    <xf numFmtId="0" fontId="1" fillId="17" borderId="37" xfId="0" applyFont="1" applyFill="1" applyBorder="1" applyAlignment="1">
      <alignment textRotation="90"/>
    </xf>
    <xf numFmtId="9" fontId="1" fillId="17" borderId="39" xfId="1" applyNumberFormat="1" applyFont="1" applyFill="1" applyBorder="1"/>
    <xf numFmtId="9" fontId="1" fillId="17" borderId="40" xfId="1" applyNumberFormat="1" applyFont="1" applyFill="1" applyBorder="1"/>
    <xf numFmtId="9" fontId="1" fillId="8" borderId="28" xfId="1" applyNumberFormat="1" applyFont="1" applyFill="1" applyBorder="1"/>
    <xf numFmtId="9" fontId="1" fillId="17" borderId="28" xfId="1" applyNumberFormat="1" applyFont="1" applyFill="1" applyBorder="1"/>
    <xf numFmtId="9" fontId="1" fillId="6" borderId="28" xfId="1" applyNumberFormat="1" applyFont="1" applyFill="1" applyBorder="1"/>
    <xf numFmtId="9" fontId="1" fillId="8" borderId="41" xfId="1" applyNumberFormat="1" applyFont="1" applyFill="1" applyBorder="1"/>
    <xf numFmtId="0" fontId="0" fillId="0" borderId="25" xfId="0" applyBorder="1" applyAlignment="1">
      <alignment horizontal="right"/>
    </xf>
    <xf numFmtId="9" fontId="0" fillId="0" borderId="42" xfId="0" applyNumberFormat="1" applyBorder="1" applyAlignment="1">
      <alignment horizontal="left"/>
    </xf>
    <xf numFmtId="0" fontId="1" fillId="0" borderId="43" xfId="1" applyNumberFormat="1" applyFont="1" applyBorder="1"/>
    <xf numFmtId="0" fontId="1" fillId="0" borderId="44" xfId="1" applyNumberFormat="1" applyFont="1" applyBorder="1"/>
    <xf numFmtId="0" fontId="1" fillId="0" borderId="45" xfId="0" applyFont="1" applyBorder="1"/>
    <xf numFmtId="0" fontId="1" fillId="6" borderId="10" xfId="0" applyFont="1" applyFill="1" applyBorder="1"/>
    <xf numFmtId="0" fontId="1" fillId="6" borderId="15" xfId="0" applyFont="1" applyFill="1" applyBorder="1"/>
    <xf numFmtId="0" fontId="1" fillId="6" borderId="3" xfId="0" applyFont="1" applyFill="1" applyBorder="1"/>
    <xf numFmtId="0" fontId="1" fillId="6" borderId="13" xfId="0" applyFont="1" applyFill="1" applyBorder="1"/>
    <xf numFmtId="167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8" fontId="18" fillId="0" borderId="1" xfId="0" applyNumberFormat="1" applyFont="1" applyBorder="1"/>
    <xf numFmtId="0" fontId="0" fillId="9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8" borderId="34" xfId="0" applyFont="1" applyFill="1" applyBorder="1" applyAlignment="1">
      <alignment horizontal="center" textRotation="90"/>
    </xf>
    <xf numFmtId="0" fontId="1" fillId="8" borderId="8" xfId="0" applyFont="1" applyFill="1" applyBorder="1" applyAlignment="1">
      <alignment horizontal="center" textRotation="90"/>
    </xf>
    <xf numFmtId="0" fontId="1" fillId="8" borderId="9" xfId="0" applyFont="1" applyFill="1" applyBorder="1" applyAlignment="1">
      <alignment horizontal="center" textRotation="90"/>
    </xf>
    <xf numFmtId="0" fontId="1" fillId="6" borderId="34" xfId="0" applyFont="1" applyFill="1" applyBorder="1" applyAlignment="1">
      <alignment horizontal="center" textRotation="90"/>
    </xf>
    <xf numFmtId="0" fontId="1" fillId="6" borderId="8" xfId="0" applyFont="1" applyFill="1" applyBorder="1" applyAlignment="1">
      <alignment horizontal="center" textRotation="90"/>
    </xf>
    <xf numFmtId="0" fontId="1" fillId="6" borderId="9" xfId="0" applyFont="1" applyFill="1" applyBorder="1" applyAlignment="1">
      <alignment horizontal="center" textRotation="90"/>
    </xf>
    <xf numFmtId="0" fontId="0" fillId="9" borderId="21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textRotation="90"/>
    </xf>
    <xf numFmtId="0" fontId="1" fillId="8" borderId="35" xfId="0" applyFont="1" applyFill="1" applyBorder="1" applyAlignment="1">
      <alignment horizontal="center" textRotation="90"/>
    </xf>
    <xf numFmtId="0" fontId="1" fillId="8" borderId="30" xfId="0" applyFont="1" applyFill="1" applyBorder="1" applyAlignment="1">
      <alignment horizontal="center" textRotation="90"/>
    </xf>
    <xf numFmtId="0" fontId="1" fillId="8" borderId="31" xfId="0" applyFont="1" applyFill="1" applyBorder="1" applyAlignment="1">
      <alignment horizontal="center" textRotation="90"/>
    </xf>
    <xf numFmtId="0" fontId="1" fillId="6" borderId="33" xfId="0" applyFont="1" applyFill="1" applyBorder="1" applyAlignment="1">
      <alignment horizontal="center" textRotation="90"/>
    </xf>
    <xf numFmtId="0" fontId="1" fillId="6" borderId="36" xfId="0" applyFont="1" applyFill="1" applyBorder="1" applyAlignment="1">
      <alignment horizontal="center" textRotation="90"/>
    </xf>
    <xf numFmtId="0" fontId="1" fillId="6" borderId="37" xfId="0" applyFont="1" applyFill="1" applyBorder="1" applyAlignment="1">
      <alignment horizontal="center" textRotation="9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>
      <alignment horizontal="center" textRotation="90"/>
    </xf>
    <xf numFmtId="0" fontId="1" fillId="6" borderId="29" xfId="0" applyFont="1" applyFill="1" applyBorder="1" applyAlignment="1">
      <alignment horizontal="center" textRotation="90"/>
    </xf>
    <xf numFmtId="0" fontId="1" fillId="6" borderId="30" xfId="0" applyFont="1" applyFill="1" applyBorder="1" applyAlignment="1">
      <alignment horizontal="center" textRotation="90"/>
    </xf>
    <xf numFmtId="0" fontId="1" fillId="6" borderId="31" xfId="0" applyFont="1" applyFill="1" applyBorder="1" applyAlignment="1">
      <alignment horizontal="center" textRotation="9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6" borderId="10" xfId="0" applyFont="1" applyFill="1" applyBorder="1" applyAlignment="1">
      <alignment horizontal="center" textRotation="90"/>
    </xf>
    <xf numFmtId="0" fontId="1" fillId="6" borderId="15" xfId="0" applyFont="1" applyFill="1" applyBorder="1" applyAlignment="1">
      <alignment horizontal="center" textRotation="90"/>
    </xf>
  </cellXfs>
  <cellStyles count="3">
    <cellStyle name="Link" xfId="2" builtinId="8"/>
    <cellStyle name="Prozent" xfId="1" builtinId="5"/>
    <cellStyle name="Standard" xfId="0" builtinId="0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2</xdr:col>
      <xdr:colOff>138468</xdr:colOff>
      <xdr:row>9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"/>
          <a:ext cx="1814868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0</xdr:row>
      <xdr:rowOff>66675</xdr:rowOff>
    </xdr:from>
    <xdr:to>
      <xdr:col>46</xdr:col>
      <xdr:colOff>144988</xdr:colOff>
      <xdr:row>3</xdr:row>
      <xdr:rowOff>9525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6675"/>
          <a:ext cx="1307038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2</xdr:col>
      <xdr:colOff>138468</xdr:colOff>
      <xdr:row>9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557"/>
          <a:ext cx="1819350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0</xdr:row>
      <xdr:rowOff>66675</xdr:rowOff>
    </xdr:from>
    <xdr:to>
      <xdr:col>46</xdr:col>
      <xdr:colOff>144988</xdr:colOff>
      <xdr:row>3</xdr:row>
      <xdr:rowOff>7844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6675"/>
          <a:ext cx="130703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rarumwelt@dlr.rlp.de" TargetMode="External"/><Relationship Id="rId1" Type="http://schemas.openxmlformats.org/officeDocument/2006/relationships/hyperlink" Target="http://www.agrarumwelt.rlp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1"/>
  <sheetViews>
    <sheetView showGridLines="0" showRowColHeaders="0" tabSelected="1" zoomScaleNormal="100" workbookViewId="0">
      <selection activeCell="G9" sqref="G9"/>
    </sheetView>
  </sheetViews>
  <sheetFormatPr baseColWidth="10" defaultRowHeight="15" x14ac:dyDescent="0.25"/>
  <sheetData>
    <row r="1" spans="1:9" ht="35.25" x14ac:dyDescent="0.5">
      <c r="A1" s="14" t="s">
        <v>9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8" x14ac:dyDescent="0.25">
      <c r="A4" s="15" t="s">
        <v>10</v>
      </c>
      <c r="B4" s="1"/>
      <c r="C4" s="1"/>
      <c r="D4" s="1"/>
      <c r="E4" s="1"/>
      <c r="F4" s="1"/>
      <c r="G4" s="1"/>
      <c r="H4" s="1"/>
      <c r="I4" s="1"/>
    </row>
    <row r="5" spans="1:9" ht="18" x14ac:dyDescent="0.25">
      <c r="A5" s="15"/>
      <c r="B5" s="1"/>
      <c r="C5" s="1"/>
      <c r="D5" s="1"/>
      <c r="E5" s="1"/>
      <c r="F5" s="1"/>
      <c r="G5" s="1"/>
      <c r="H5" s="1"/>
      <c r="I5" s="1"/>
    </row>
    <row r="6" spans="1:9" ht="18.75" x14ac:dyDescent="0.3">
      <c r="A6" s="15" t="s">
        <v>334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6" t="s">
        <v>333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6" t="s">
        <v>405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86" t="s">
        <v>335</v>
      </c>
    </row>
    <row r="11" spans="1:9" x14ac:dyDescent="0.25">
      <c r="A11" s="86" t="s">
        <v>336</v>
      </c>
    </row>
  </sheetData>
  <sheetProtection algorithmName="SHA-512" hashValue="XxEo+JhiFE4dD4lYbNdGbUswJ2vO9VLXd1c72kak0kXO7bgW5cRPlu6/P2C+yBGUSaaHhGjq77pQA5AXMVrZew==" saltValue="7HePXVDmnUWd7MOEpuBR1A==" spinCount="100000" sheet="1" selectLockedCells="1" selectUnlockedCells="1"/>
  <hyperlinks>
    <hyperlink ref="A10" r:id="rId1"/>
    <hyperlink ref="A11" r:id="rId2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AS3077"/>
  <sheetViews>
    <sheetView showGridLines="0" zoomScaleNormal="100" workbookViewId="0">
      <selection activeCell="A16" sqref="A16:C16"/>
    </sheetView>
  </sheetViews>
  <sheetFormatPr baseColWidth="10" defaultRowHeight="15" x14ac:dyDescent="0.25"/>
  <cols>
    <col min="1" max="1" width="13.7109375" customWidth="1"/>
    <col min="3" max="3" width="34.140625" customWidth="1"/>
    <col min="4" max="4" width="13.5703125" customWidth="1"/>
    <col min="5" max="5" width="11.7109375" customWidth="1"/>
    <col min="6" max="6" width="4.85546875" hidden="1" customWidth="1"/>
    <col min="7" max="7" width="4.7109375" hidden="1" customWidth="1"/>
    <col min="8" max="8" width="3.5703125" style="20" hidden="1" customWidth="1"/>
    <col min="9" max="9" width="29.7109375" style="20" hidden="1" customWidth="1"/>
    <col min="10" max="10" width="9.140625" style="20" hidden="1" customWidth="1"/>
    <col min="11" max="11" width="3.85546875" style="20" hidden="1" customWidth="1"/>
    <col min="12" max="13" width="3.5703125" hidden="1" customWidth="1"/>
    <col min="14" max="14" width="4" hidden="1" customWidth="1"/>
    <col min="15" max="15" width="6.85546875" hidden="1" customWidth="1"/>
    <col min="16" max="16" width="4" hidden="1" customWidth="1"/>
    <col min="17" max="17" width="5.5703125" hidden="1" customWidth="1"/>
    <col min="18" max="22" width="4" hidden="1" customWidth="1"/>
    <col min="23" max="33" width="5.28515625" hidden="1" customWidth="1"/>
    <col min="34" max="34" width="2.5703125" hidden="1" customWidth="1"/>
    <col min="35" max="35" width="9.140625" hidden="1" customWidth="1"/>
    <col min="36" max="37" width="11.42578125" hidden="1" customWidth="1"/>
    <col min="38" max="39" width="3.28515625" hidden="1" customWidth="1"/>
    <col min="40" max="45" width="0" hidden="1" customWidth="1"/>
  </cols>
  <sheetData>
    <row r="1" spans="1:45" ht="27.75" x14ac:dyDescent="0.4">
      <c r="A1" s="2" t="s">
        <v>332</v>
      </c>
      <c r="H1" s="17"/>
      <c r="I1" s="17"/>
      <c r="J1" s="17"/>
      <c r="K1" s="17"/>
      <c r="L1" s="17"/>
      <c r="M1" s="17"/>
      <c r="N1" s="17"/>
      <c r="AK1" s="75"/>
    </row>
    <row r="2" spans="1:45" x14ac:dyDescent="0.25">
      <c r="A2" s="1"/>
      <c r="B2" s="1"/>
      <c r="C2" s="1"/>
      <c r="D2" s="1"/>
      <c r="E2" s="1"/>
      <c r="F2" s="1"/>
      <c r="G2" s="1"/>
      <c r="H2" s="18"/>
      <c r="I2" s="18"/>
      <c r="J2" s="18"/>
      <c r="K2" s="18"/>
      <c r="L2" s="18"/>
      <c r="M2" s="18"/>
      <c r="N2" s="17"/>
      <c r="AK2" s="75"/>
    </row>
    <row r="3" spans="1:45" ht="15.75" thickBot="1" x14ac:dyDescent="0.3">
      <c r="A3" s="3" t="s">
        <v>5</v>
      </c>
      <c r="B3" s="213" t="str">
        <f>IF(AND(E6="ja",E7="ja",E10="ja"),"Bedingungen durch beetweisen Anbau erfüllt",IF(OR(E5="nein",E6="nein",E7="nein",E8="nein",E9="nein"),"Die Fruchtfolge erfüllt nicht alle Bedingungen für Vielfältige Kulturen","Die Vorgaben sind erfüllt"))</f>
        <v>Die Fruchtfolge erfüllt nicht alle Bedingungen für Vielfältige Kulturen</v>
      </c>
      <c r="C3" s="213"/>
      <c r="D3" s="213"/>
      <c r="E3" s="213"/>
      <c r="F3" s="213"/>
      <c r="G3" s="7"/>
      <c r="H3" s="7"/>
      <c r="I3" s="7"/>
      <c r="J3" s="18"/>
      <c r="K3" s="7"/>
      <c r="L3" s="7"/>
      <c r="M3" s="7"/>
      <c r="N3" s="17"/>
      <c r="O3" s="17"/>
      <c r="P3" s="17"/>
      <c r="Q3" s="17"/>
      <c r="R3" s="17"/>
      <c r="S3" s="17"/>
      <c r="T3" s="17"/>
      <c r="U3" s="17"/>
      <c r="V3" s="17"/>
      <c r="W3" s="17"/>
      <c r="X3" s="180" t="s">
        <v>389</v>
      </c>
      <c r="Y3" s="180"/>
      <c r="Z3" s="180"/>
      <c r="AA3" s="180"/>
      <c r="AB3" s="180"/>
      <c r="AC3" s="180"/>
      <c r="AD3" s="180"/>
      <c r="AE3" s="180"/>
      <c r="AF3" s="180"/>
      <c r="AG3" s="180"/>
      <c r="AH3" s="17"/>
    </row>
    <row r="4" spans="1:45" ht="15" customHeight="1" thickTop="1" x14ac:dyDescent="0.25">
      <c r="A4" s="1"/>
      <c r="B4" s="3"/>
      <c r="C4" s="1"/>
      <c r="D4" s="1"/>
      <c r="E4" s="1"/>
      <c r="F4" s="204" t="s">
        <v>25</v>
      </c>
      <c r="G4" s="182" t="str">
        <f>B503</f>
        <v>ÖR2/VK - beetweiser Anbau ab 5 Kulturen</v>
      </c>
      <c r="H4" s="185" t="s">
        <v>22</v>
      </c>
      <c r="I4" s="182" t="s">
        <v>21</v>
      </c>
      <c r="J4" s="196"/>
      <c r="K4" s="185" t="s">
        <v>23</v>
      </c>
      <c r="L4" s="182" t="s">
        <v>16</v>
      </c>
      <c r="M4" s="205" t="s">
        <v>17</v>
      </c>
      <c r="N4" s="200" t="s">
        <v>124</v>
      </c>
      <c r="O4" s="181" t="s">
        <v>125</v>
      </c>
      <c r="P4" s="184" t="s">
        <v>126</v>
      </c>
      <c r="Q4" s="181" t="s">
        <v>127</v>
      </c>
      <c r="R4" s="184" t="s">
        <v>128</v>
      </c>
      <c r="S4" s="181" t="s">
        <v>129</v>
      </c>
      <c r="T4" s="184" t="s">
        <v>130</v>
      </c>
      <c r="U4" s="181" t="s">
        <v>131</v>
      </c>
      <c r="V4" s="184" t="s">
        <v>340</v>
      </c>
      <c r="W4" s="181" t="s">
        <v>367</v>
      </c>
      <c r="X4" s="184" t="str">
        <f>B527</f>
        <v>Wintermenggetreide</v>
      </c>
      <c r="Y4" s="181" t="str">
        <f>B533</f>
        <v>Sommermenggetreide</v>
      </c>
      <c r="Z4" s="184" t="str">
        <f>B539</f>
        <v>Art: Solanum tuberosum (Kartoffel)</v>
      </c>
      <c r="AA4" s="181" t="str">
        <f>B496</f>
        <v>ÖR2/VK Beetweiser Anbau bis 4 Kulturen</v>
      </c>
      <c r="AB4" s="184" t="str">
        <f>B554</f>
        <v>Sommerrübsen</v>
      </c>
      <c r="AC4" s="181" t="str">
        <f>B560</f>
        <v>Triticum spelta (Dinkel/Spelz) (Winter)</v>
      </c>
      <c r="AD4" s="184" t="str">
        <f>B566</f>
        <v>Sommerraps</v>
      </c>
      <c r="AE4" s="181" t="str">
        <f>B572</f>
        <v>Sommerweizen</v>
      </c>
      <c r="AF4" s="184" t="str">
        <f>B578</f>
        <v>Winterweizen</v>
      </c>
      <c r="AG4" s="197" t="s">
        <v>375</v>
      </c>
      <c r="AI4" s="185" t="s">
        <v>132</v>
      </c>
    </row>
    <row r="5" spans="1:45" x14ac:dyDescent="0.25">
      <c r="A5" s="6" t="s">
        <v>8</v>
      </c>
      <c r="C5" s="9"/>
      <c r="D5" s="13" t="s">
        <v>120</v>
      </c>
      <c r="E5" s="10" t="str">
        <f>IF(AND(H58&lt;5,J59&lt;0.1),"nein","ja")</f>
        <v>nein</v>
      </c>
      <c r="F5" s="185"/>
      <c r="G5" s="182"/>
      <c r="H5" s="185"/>
      <c r="I5" s="182"/>
      <c r="J5" s="196"/>
      <c r="K5" s="185"/>
      <c r="L5" s="182"/>
      <c r="M5" s="206"/>
      <c r="N5" s="201"/>
      <c r="O5" s="182"/>
      <c r="P5" s="185"/>
      <c r="Q5" s="182"/>
      <c r="R5" s="185"/>
      <c r="S5" s="182"/>
      <c r="T5" s="185"/>
      <c r="U5" s="182"/>
      <c r="V5" s="185"/>
      <c r="W5" s="182"/>
      <c r="X5" s="185"/>
      <c r="Y5" s="182"/>
      <c r="Z5" s="185"/>
      <c r="AA5" s="182"/>
      <c r="AB5" s="185"/>
      <c r="AC5" s="182"/>
      <c r="AD5" s="185"/>
      <c r="AE5" s="182"/>
      <c r="AF5" s="185"/>
      <c r="AG5" s="198"/>
      <c r="AI5" s="185"/>
    </row>
    <row r="6" spans="1:45" x14ac:dyDescent="0.25">
      <c r="A6" s="1"/>
      <c r="C6" s="9"/>
      <c r="D6" s="13" t="s">
        <v>121</v>
      </c>
      <c r="E6" s="11" t="str">
        <f>IF(E59&gt;0.66,"nein","ja")</f>
        <v>ja</v>
      </c>
      <c r="F6" s="185"/>
      <c r="G6" s="182"/>
      <c r="H6" s="185"/>
      <c r="I6" s="182"/>
      <c r="J6" s="196"/>
      <c r="K6" s="185"/>
      <c r="L6" s="182"/>
      <c r="M6" s="206"/>
      <c r="N6" s="201"/>
      <c r="O6" s="182"/>
      <c r="P6" s="185"/>
      <c r="Q6" s="182"/>
      <c r="R6" s="185"/>
      <c r="S6" s="182"/>
      <c r="T6" s="185"/>
      <c r="U6" s="182"/>
      <c r="V6" s="185"/>
      <c r="W6" s="182"/>
      <c r="X6" s="185"/>
      <c r="Y6" s="182"/>
      <c r="Z6" s="185"/>
      <c r="AA6" s="182"/>
      <c r="AB6" s="185"/>
      <c r="AC6" s="182"/>
      <c r="AD6" s="185"/>
      <c r="AE6" s="182"/>
      <c r="AF6" s="185"/>
      <c r="AG6" s="198"/>
      <c r="AI6" s="185"/>
    </row>
    <row r="7" spans="1:45" ht="15.75" thickBot="1" x14ac:dyDescent="0.3">
      <c r="A7" s="1"/>
      <c r="C7" s="9"/>
      <c r="D7" s="13" t="s">
        <v>369</v>
      </c>
      <c r="E7" s="11" t="str">
        <f>IF(E60&gt;=0.1,"ja","nein")</f>
        <v>nein</v>
      </c>
      <c r="F7" s="185"/>
      <c r="G7" s="182"/>
      <c r="H7" s="185"/>
      <c r="I7" s="182"/>
      <c r="J7" s="196"/>
      <c r="K7" s="185"/>
      <c r="L7" s="182"/>
      <c r="M7" s="206"/>
      <c r="N7" s="201"/>
      <c r="O7" s="182"/>
      <c r="P7" s="185"/>
      <c r="Q7" s="182"/>
      <c r="R7" s="185"/>
      <c r="S7" s="182"/>
      <c r="T7" s="185"/>
      <c r="U7" s="182"/>
      <c r="V7" s="185"/>
      <c r="W7" s="182"/>
      <c r="X7" s="185"/>
      <c r="Y7" s="182"/>
      <c r="Z7" s="185"/>
      <c r="AA7" s="182"/>
      <c r="AB7" s="185"/>
      <c r="AC7" s="182"/>
      <c r="AD7" s="185"/>
      <c r="AE7" s="182"/>
      <c r="AF7" s="185"/>
      <c r="AG7" s="198"/>
      <c r="AI7" s="185"/>
    </row>
    <row r="8" spans="1:45" ht="15.75" thickBot="1" x14ac:dyDescent="0.3">
      <c r="A8" s="1"/>
      <c r="C8" s="8"/>
      <c r="D8" s="13" t="s">
        <v>122</v>
      </c>
      <c r="E8" s="11" t="str">
        <f>IF(AND(E10="ja",E6="ja",E7="ja"),"ja",IF(K58&gt;0,"nein",IF(AND(J61="ok",I58&gt;=0),"ja","nein")))</f>
        <v>nein</v>
      </c>
      <c r="F8" s="185"/>
      <c r="G8" s="182"/>
      <c r="H8" s="185"/>
      <c r="I8" s="182"/>
      <c r="J8" s="196"/>
      <c r="K8" s="185"/>
      <c r="L8" s="182"/>
      <c r="M8" s="206"/>
      <c r="N8" s="201"/>
      <c r="O8" s="182"/>
      <c r="P8" s="185"/>
      <c r="Q8" s="182"/>
      <c r="R8" s="185"/>
      <c r="S8" s="182"/>
      <c r="T8" s="185"/>
      <c r="U8" s="182"/>
      <c r="V8" s="185"/>
      <c r="W8" s="182"/>
      <c r="X8" s="185"/>
      <c r="Y8" s="182"/>
      <c r="Z8" s="185"/>
      <c r="AA8" s="182"/>
      <c r="AB8" s="185"/>
      <c r="AC8" s="182"/>
      <c r="AD8" s="185"/>
      <c r="AE8" s="182"/>
      <c r="AF8" s="185"/>
      <c r="AG8" s="198"/>
      <c r="AI8" s="185"/>
      <c r="AQ8" s="117" t="e">
        <f>IF(AND(AQ14=2,SUM(AQ16:AR16)&gt;=0.1),"OK",IF(AND(AQ14=3,SUM(AQ16,AR16,AS17)&gt;=0.1),"OK",0))</f>
        <v>#NUM!</v>
      </c>
    </row>
    <row r="9" spans="1:45" x14ac:dyDescent="0.25">
      <c r="A9" s="1"/>
      <c r="C9" s="9"/>
      <c r="D9" s="13" t="s">
        <v>123</v>
      </c>
      <c r="E9" s="11" t="str">
        <f>IF(AH58=0,"ja","nein")</f>
        <v>ja</v>
      </c>
      <c r="F9" s="185"/>
      <c r="G9" s="182"/>
      <c r="H9" s="185"/>
      <c r="I9" s="182"/>
      <c r="J9" s="196"/>
      <c r="K9" s="185"/>
      <c r="L9" s="182"/>
      <c r="M9" s="206"/>
      <c r="N9" s="201"/>
      <c r="O9" s="182"/>
      <c r="P9" s="185"/>
      <c r="Q9" s="182"/>
      <c r="R9" s="185"/>
      <c r="S9" s="182"/>
      <c r="T9" s="185"/>
      <c r="U9" s="182"/>
      <c r="V9" s="185"/>
      <c r="W9" s="182"/>
      <c r="X9" s="185"/>
      <c r="Y9" s="182"/>
      <c r="Z9" s="185"/>
      <c r="AA9" s="182"/>
      <c r="AB9" s="185"/>
      <c r="AC9" s="182"/>
      <c r="AD9" s="185"/>
      <c r="AE9" s="182"/>
      <c r="AF9" s="185"/>
      <c r="AG9" s="198"/>
      <c r="AI9" s="185"/>
      <c r="AQ9" s="125" t="e">
        <f>IF(AND(AQ14=4,OR(AND(AS16+AS19&gt;=0.1,AS17+AS18&gt;=0.1),AND(AS16+AS17&gt;=0.1,AS18+AS19&gt;=0.1),AND(AS16+AS18&gt;=0.1,AS17+AS19&gt;=0.1))),"OK","falsch")</f>
        <v>#NUM!</v>
      </c>
    </row>
    <row r="10" spans="1:45" x14ac:dyDescent="0.25">
      <c r="A10" s="1"/>
      <c r="C10" s="188" t="s">
        <v>390</v>
      </c>
      <c r="D10" s="189"/>
      <c r="E10" s="11" t="str">
        <f>IF(G58&gt;=0.4,"ja","entfällt")</f>
        <v>entfällt</v>
      </c>
      <c r="F10" s="185"/>
      <c r="G10" s="182"/>
      <c r="H10" s="185"/>
      <c r="I10" s="182"/>
      <c r="J10" s="196"/>
      <c r="K10" s="185"/>
      <c r="L10" s="182"/>
      <c r="M10" s="206"/>
      <c r="N10" s="201"/>
      <c r="O10" s="182"/>
      <c r="P10" s="185"/>
      <c r="Q10" s="182"/>
      <c r="R10" s="185"/>
      <c r="S10" s="182"/>
      <c r="T10" s="185"/>
      <c r="U10" s="182"/>
      <c r="V10" s="185"/>
      <c r="W10" s="182"/>
      <c r="X10" s="185"/>
      <c r="Y10" s="182"/>
      <c r="Z10" s="185"/>
      <c r="AA10" s="182"/>
      <c r="AB10" s="185"/>
      <c r="AC10" s="182"/>
      <c r="AD10" s="185"/>
      <c r="AE10" s="182"/>
      <c r="AF10" s="185"/>
      <c r="AG10" s="198"/>
      <c r="AI10" s="185"/>
      <c r="AQ10" s="125"/>
    </row>
    <row r="11" spans="1:45" x14ac:dyDescent="0.25">
      <c r="A11" s="1"/>
      <c r="C11" s="190"/>
      <c r="D11" s="190"/>
      <c r="E11" s="106"/>
      <c r="F11" s="185"/>
      <c r="G11" s="182"/>
      <c r="H11" s="185"/>
      <c r="I11" s="182"/>
      <c r="J11" s="196"/>
      <c r="K11" s="185"/>
      <c r="L11" s="182"/>
      <c r="M11" s="206"/>
      <c r="N11" s="201"/>
      <c r="O11" s="182"/>
      <c r="P11" s="185"/>
      <c r="Q11" s="182"/>
      <c r="R11" s="185"/>
      <c r="S11" s="182"/>
      <c r="T11" s="185"/>
      <c r="U11" s="182"/>
      <c r="V11" s="185"/>
      <c r="W11" s="182"/>
      <c r="X11" s="185"/>
      <c r="Y11" s="182"/>
      <c r="Z11" s="185"/>
      <c r="AA11" s="182"/>
      <c r="AB11" s="185"/>
      <c r="AC11" s="182"/>
      <c r="AD11" s="185"/>
      <c r="AE11" s="182"/>
      <c r="AF11" s="185"/>
      <c r="AG11" s="198"/>
      <c r="AI11" s="185"/>
      <c r="AQ11" s="125"/>
    </row>
    <row r="12" spans="1:45" x14ac:dyDescent="0.25">
      <c r="A12" s="214" t="str">
        <f>IF(E8="ja","",IF(J61="falsch","Summe der kleinen Kulturarten erreicht nicht 10%",""))</f>
        <v>Summe der kleinen Kulturarten erreicht nicht 10%</v>
      </c>
      <c r="B12" s="214"/>
      <c r="C12" s="214"/>
      <c r="D12" s="1"/>
      <c r="E12" s="1"/>
      <c r="F12" s="185"/>
      <c r="G12" s="182"/>
      <c r="H12" s="185"/>
      <c r="I12" s="182"/>
      <c r="J12" s="196"/>
      <c r="K12" s="185"/>
      <c r="L12" s="182"/>
      <c r="M12" s="206"/>
      <c r="N12" s="201"/>
      <c r="O12" s="182"/>
      <c r="P12" s="185"/>
      <c r="Q12" s="182"/>
      <c r="R12" s="185"/>
      <c r="S12" s="182"/>
      <c r="T12" s="185"/>
      <c r="U12" s="182"/>
      <c r="V12" s="185"/>
      <c r="W12" s="182"/>
      <c r="X12" s="185"/>
      <c r="Y12" s="182"/>
      <c r="Z12" s="185"/>
      <c r="AA12" s="182"/>
      <c r="AB12" s="185"/>
      <c r="AC12" s="182"/>
      <c r="AD12" s="185"/>
      <c r="AE12" s="182"/>
      <c r="AF12" s="185"/>
      <c r="AG12" s="198"/>
      <c r="AI12" s="185"/>
    </row>
    <row r="13" spans="1:45" x14ac:dyDescent="0.25">
      <c r="A13" s="215" t="str">
        <f>IF(N58&gt;0,"Anteil der "&amp;N4&amp;" zu groß!",IF(O58&gt;0,"Anteil der "&amp;O4&amp;" zu groß!",IF(P58&gt;0,"Anteil der "&amp;P4&amp;" zu groß!",IF(Q58&gt;0,"Anteil der "&amp;Q4&amp;" zu groß!",IF(R58&gt;0,"Anteil der "&amp;R4&amp;" zu groß!",IF(S58&gt;0,"Anteil der "&amp;S4&amp;" zu groß!",IF(T58&gt;0,"Anteil der "&amp;T4&amp;" zu groß!",IF(U58&gt;0,"Anteil der "&amp;U4&amp;" zu groß!",IF(V58&gt;0,"Anteil der "&amp;V4&amp;" zu groß!",IF(W58&gt;0,"Anteil der "&amp;W4&amp;" zu groß!",IF(X58&gt;0,"Anteil der "&amp;X4&amp;" zu groß!",IF(Y58&gt;0,"Anteil der "&amp;Y4&amp;" zu groß!",IF(Z58&gt;0,"Anteil der "&amp;Z4&amp;" zu groß!",IF(AA58&gt;0,"Anteil der "&amp;AA4&amp;" zu groß!",IF(AB58&gt;0,"Anteil der "&amp;AB4&amp;" zu groß!",IF(AC58&gt;0,"Anteil der "&amp;AC4&amp;" zu groß!",IF(AD58&gt;0,"Anteil der "&amp;AD4&amp;" zu groß!",IF(AE58&gt;0,"Anteil der "&amp;AE4&amp;" zu groß!",IF(AF58&gt;0,"Anteil der "&amp;AF4&amp;" zu groß!",IF(AG58&gt;0,"Anteil der "&amp;AG4&amp;" zu groß!",""))))))))))))))))))))</f>
        <v/>
      </c>
      <c r="B13" s="215"/>
      <c r="C13" s="215"/>
      <c r="D13" s="1"/>
      <c r="F13" s="185"/>
      <c r="G13" s="182"/>
      <c r="H13" s="185"/>
      <c r="I13" s="182"/>
      <c r="J13" s="196"/>
      <c r="K13" s="185"/>
      <c r="L13" s="182"/>
      <c r="M13" s="206"/>
      <c r="N13" s="201"/>
      <c r="O13" s="182"/>
      <c r="P13" s="185"/>
      <c r="Q13" s="182"/>
      <c r="R13" s="185"/>
      <c r="S13" s="182"/>
      <c r="T13" s="185"/>
      <c r="U13" s="182"/>
      <c r="V13" s="185"/>
      <c r="W13" s="182"/>
      <c r="X13" s="185"/>
      <c r="Y13" s="182"/>
      <c r="Z13" s="185"/>
      <c r="AA13" s="182"/>
      <c r="AB13" s="185"/>
      <c r="AC13" s="182"/>
      <c r="AD13" s="185"/>
      <c r="AE13" s="182"/>
      <c r="AF13" s="185"/>
      <c r="AG13" s="198"/>
      <c r="AI13" s="185"/>
      <c r="AQ13" s="118" t="s">
        <v>366</v>
      </c>
    </row>
    <row r="14" spans="1:45" ht="15.75" thickBot="1" x14ac:dyDescent="0.3">
      <c r="A14" s="215" t="str">
        <f>IF(OR(AJ16=1,AJ25=1,AJ31=1,AJ52=1),"Achtung Kulturart mehrfach ausgewählt!","")</f>
        <v/>
      </c>
      <c r="B14" s="215"/>
      <c r="C14" s="215"/>
      <c r="D14" s="1"/>
      <c r="E14" s="216" t="s">
        <v>12</v>
      </c>
      <c r="F14" s="185"/>
      <c r="G14" s="182"/>
      <c r="H14" s="185"/>
      <c r="I14" s="182"/>
      <c r="J14" s="196"/>
      <c r="K14" s="185"/>
      <c r="L14" s="182"/>
      <c r="M14" s="206"/>
      <c r="N14" s="201"/>
      <c r="O14" s="182"/>
      <c r="P14" s="185"/>
      <c r="Q14" s="182"/>
      <c r="R14" s="185"/>
      <c r="S14" s="182"/>
      <c r="T14" s="185"/>
      <c r="U14" s="182"/>
      <c r="V14" s="185"/>
      <c r="W14" s="182"/>
      <c r="X14" s="185"/>
      <c r="Y14" s="182"/>
      <c r="Z14" s="185"/>
      <c r="AA14" s="182"/>
      <c r="AB14" s="185"/>
      <c r="AC14" s="182"/>
      <c r="AD14" s="185"/>
      <c r="AE14" s="182"/>
      <c r="AF14" s="185"/>
      <c r="AG14" s="198"/>
      <c r="AI14" s="185"/>
      <c r="AQ14" s="118">
        <f>COUNT(AN16:AN50)</f>
        <v>0</v>
      </c>
    </row>
    <row r="15" spans="1:45" ht="30.75" customHeight="1" thickBot="1" x14ac:dyDescent="0.3">
      <c r="A15" s="218" t="s">
        <v>3</v>
      </c>
      <c r="B15" s="218"/>
      <c r="C15" s="218"/>
      <c r="D15" s="127" t="s">
        <v>0</v>
      </c>
      <c r="E15" s="217"/>
      <c r="F15" s="186"/>
      <c r="G15" s="183"/>
      <c r="H15" s="186"/>
      <c r="I15" s="183"/>
      <c r="J15" s="196"/>
      <c r="K15" s="186"/>
      <c r="L15" s="183"/>
      <c r="M15" s="207"/>
      <c r="N15" s="202"/>
      <c r="O15" s="183"/>
      <c r="P15" s="186"/>
      <c r="Q15" s="183"/>
      <c r="R15" s="186"/>
      <c r="S15" s="183"/>
      <c r="T15" s="186"/>
      <c r="U15" s="183"/>
      <c r="V15" s="186"/>
      <c r="W15" s="183"/>
      <c r="X15" s="186"/>
      <c r="Y15" s="183"/>
      <c r="Z15" s="186"/>
      <c r="AA15" s="183"/>
      <c r="AB15" s="186"/>
      <c r="AC15" s="183"/>
      <c r="AD15" s="186"/>
      <c r="AE15" s="183"/>
      <c r="AF15" s="186"/>
      <c r="AG15" s="199"/>
      <c r="AI15" s="186"/>
      <c r="AN15" t="s">
        <v>360</v>
      </c>
      <c r="AO15" t="s">
        <v>361</v>
      </c>
      <c r="AP15" t="s">
        <v>362</v>
      </c>
      <c r="AQ15" s="119" t="s">
        <v>363</v>
      </c>
      <c r="AR15" s="121" t="s">
        <v>364</v>
      </c>
      <c r="AS15" s="123" t="s">
        <v>365</v>
      </c>
    </row>
    <row r="16" spans="1:45" ht="16.5" customHeight="1" thickBot="1" x14ac:dyDescent="0.35">
      <c r="A16" s="210"/>
      <c r="B16" s="211"/>
      <c r="C16" s="212"/>
      <c r="D16" s="12"/>
      <c r="E16" s="4" t="str">
        <f t="shared" ref="E16:E23" si="0">IF(D16="","",D16/$D$58)</f>
        <v/>
      </c>
      <c r="F16" s="27" t="str">
        <f t="shared" ref="F16:F50" si="1">IF(AND(E16&lt;0.1,$H$58&gt;=5),"",IF(E16="","",IF(ISERROR(IF(E16&lt;0.1,"klein",IF(E16&gt;0.3,"groß",""))),"",IF(E16&lt;0.1,"klein",IF(E16&gt;0.3,"groß","")))))</f>
        <v/>
      </c>
      <c r="G16" s="37">
        <f>IF(OR(A16=$E$506,A16=$E$507,A16=$E$508),E16,0)</f>
        <v>0</v>
      </c>
      <c r="H16" s="27" t="str">
        <f>IF(AND(E16&gt;=0.1,E16&lt;=0.3),1,"")</f>
        <v/>
      </c>
      <c r="I16" s="36" t="str">
        <f>IF(E16&lt;0.1,1,"")</f>
        <v/>
      </c>
      <c r="J16" s="85"/>
      <c r="K16" s="28" t="str">
        <f>IF(AND(F16="groß",G16&gt;=0.3),"",IF(F16="groß",1,""))</f>
        <v/>
      </c>
      <c r="L16" s="29"/>
      <c r="M16" s="153"/>
      <c r="N16" s="157"/>
      <c r="O16" s="144"/>
      <c r="P16" s="150"/>
      <c r="Q16" s="144"/>
      <c r="R16" s="150"/>
      <c r="S16" s="144"/>
      <c r="T16" s="146"/>
      <c r="U16" s="144"/>
      <c r="V16" s="204"/>
      <c r="W16" s="144"/>
      <c r="X16" s="131">
        <f t="shared" ref="X16:X50" si="2">IF(OR($A16=$E$530,$A16=$E$531),$E16,0)</f>
        <v>0</v>
      </c>
      <c r="Y16" s="69">
        <f t="shared" ref="Y16:Y50" si="3">IF(OR($A16=$E$536,$A16=$E$537),$E16,0)</f>
        <v>0</v>
      </c>
      <c r="Z16" s="131">
        <f t="shared" ref="Z16:Z50" si="4">IF(OR($A16=$E$542,$A16=$E$543,$A16=$E$544),$E16,0)</f>
        <v>0</v>
      </c>
      <c r="AA16" s="69">
        <f>IF(OR($A16=$E$499,$A16=$E$500,$A16=$E$501),$E16,0)</f>
        <v>0</v>
      </c>
      <c r="AB16" s="131">
        <f t="shared" ref="AB16:AB50" si="5">IF(OR($A16=$E$557,$A16=$E$558),$E16,0)</f>
        <v>0</v>
      </c>
      <c r="AC16" s="69">
        <f t="shared" ref="AC16:AC50" si="6">IF(OR($A16=$E$563,$A16=$E$564),$E16,0)</f>
        <v>0</v>
      </c>
      <c r="AD16" s="131">
        <f t="shared" ref="AD16:AD50" si="7">IF(OR($A16=$E$569,$A16=$E$570),$E16,0)</f>
        <v>0</v>
      </c>
      <c r="AE16" s="69">
        <f t="shared" ref="AE16:AE50" si="8">IF(OR($A16=$E$575,$A16=$E$576),$E16,0)</f>
        <v>0</v>
      </c>
      <c r="AF16" s="131">
        <f t="shared" ref="AF16:AF50" si="9">IF(OR($A16=$E$581,$A16=$E$582),$E16,0)</f>
        <v>0</v>
      </c>
      <c r="AG16" s="158">
        <f t="shared" ref="AG16:AG50" si="10">IF(OR($A16=$E$484,$A16=$E$485,$A16=$E$486,$A16=$E$487,$A16=$E$488,$A16=$E$489,$A16=$E$490,$A16=$E$491,$A16=$E$492,$A16=$E$493,$A16=$E$494),$E16,0)</f>
        <v>0</v>
      </c>
      <c r="AI16" s="71" t="str">
        <f t="shared" ref="AI16:AI23" si="11">IF(A16="","",COUNTIF($A$16:$A$23,A16)=1)</f>
        <v/>
      </c>
      <c r="AJ16" s="77">
        <f>IF(OR(AI16=FALSE,AI17=FALSE,AI18=FALSE,AI19=FALSE,AI20=FALSE,AI21=FALSE,AI22=FALSE,AI23=FALSE),1,0)</f>
        <v>0</v>
      </c>
      <c r="AN16" s="71" t="str">
        <f t="shared" ref="AN16:AN23" si="12">IF(F16="klein",E16,"")</f>
        <v/>
      </c>
      <c r="AO16">
        <v>0</v>
      </c>
      <c r="AP16" t="e">
        <f>AN16*AO16</f>
        <v>#VALUE!</v>
      </c>
      <c r="AQ16" s="120">
        <f>MAX(AN16:AN50)</f>
        <v>0</v>
      </c>
      <c r="AR16" s="122">
        <f>MIN(AN16:AN50)</f>
        <v>0</v>
      </c>
      <c r="AS16" s="124" t="e">
        <f>LARGE($AN$16:$AN$50,1)</f>
        <v>#NUM!</v>
      </c>
    </row>
    <row r="17" spans="1:45" ht="15.75" x14ac:dyDescent="0.3">
      <c r="A17" s="210"/>
      <c r="B17" s="211"/>
      <c r="C17" s="212"/>
      <c r="D17" s="12"/>
      <c r="E17" s="4" t="str">
        <f t="shared" si="0"/>
        <v/>
      </c>
      <c r="F17" s="27" t="str">
        <f t="shared" si="1"/>
        <v/>
      </c>
      <c r="G17" s="37">
        <f t="shared" ref="G17:G50" si="13">IF(OR(A17=$E$506,A17=$E$507,A17=$E$508),E17,0)</f>
        <v>0</v>
      </c>
      <c r="H17" s="27" t="str">
        <f t="shared" ref="H17:H23" si="14">IF(AND(E17&gt;=0.1,E17&lt;=0.3),1,"")</f>
        <v/>
      </c>
      <c r="I17" s="36" t="str">
        <f t="shared" ref="I17:I50" si="15">IF(E17&lt;0.1,1,"")</f>
        <v/>
      </c>
      <c r="J17" s="85"/>
      <c r="K17" s="28" t="str">
        <f t="shared" ref="K17:K50" si="16">IF(AND(F17="groß",G17&gt;=0.3),"",IF(F17="groß",1,""))</f>
        <v/>
      </c>
      <c r="L17" s="29"/>
      <c r="M17" s="154"/>
      <c r="N17" s="159"/>
      <c r="O17" s="145"/>
      <c r="P17" s="151"/>
      <c r="Q17" s="145"/>
      <c r="R17" s="151"/>
      <c r="S17" s="145"/>
      <c r="T17" s="147"/>
      <c r="U17" s="145"/>
      <c r="V17" s="185"/>
      <c r="W17" s="145"/>
      <c r="X17" s="131">
        <f t="shared" si="2"/>
        <v>0</v>
      </c>
      <c r="Y17" s="69">
        <f t="shared" si="3"/>
        <v>0</v>
      </c>
      <c r="Z17" s="131">
        <f t="shared" si="4"/>
        <v>0</v>
      </c>
      <c r="AA17" s="69">
        <f t="shared" ref="AA17:AA50" si="17">IF(OR($A17=$E$499,$A17=$E$500,$A17=$E$501),$E17,0)</f>
        <v>0</v>
      </c>
      <c r="AB17" s="131">
        <f t="shared" si="5"/>
        <v>0</v>
      </c>
      <c r="AC17" s="69">
        <f t="shared" si="6"/>
        <v>0</v>
      </c>
      <c r="AD17" s="131">
        <f t="shared" si="7"/>
        <v>0</v>
      </c>
      <c r="AE17" s="69">
        <f t="shared" si="8"/>
        <v>0</v>
      </c>
      <c r="AF17" s="131">
        <f t="shared" si="9"/>
        <v>0</v>
      </c>
      <c r="AG17" s="158">
        <f t="shared" si="10"/>
        <v>0</v>
      </c>
      <c r="AI17" s="71" t="str">
        <f t="shared" si="11"/>
        <v/>
      </c>
      <c r="AJ17" s="76"/>
      <c r="AN17" s="71" t="str">
        <f t="shared" si="12"/>
        <v/>
      </c>
      <c r="AO17">
        <v>0</v>
      </c>
      <c r="AP17" t="e">
        <f t="shared" ref="AP17:AP50" si="18">AN17*AO17</f>
        <v>#VALUE!</v>
      </c>
      <c r="AS17" s="124" t="e">
        <f>LARGE($AN$16:$AN$50,2)</f>
        <v>#NUM!</v>
      </c>
    </row>
    <row r="18" spans="1:45" ht="15.75" x14ac:dyDescent="0.3">
      <c r="A18" s="208"/>
      <c r="B18" s="208"/>
      <c r="C18" s="208"/>
      <c r="D18" s="12"/>
      <c r="E18" s="4" t="str">
        <f>IF(D18="","",D18/$D$58)</f>
        <v/>
      </c>
      <c r="F18" s="27" t="str">
        <f t="shared" si="1"/>
        <v/>
      </c>
      <c r="G18" s="37">
        <f t="shared" si="13"/>
        <v>0</v>
      </c>
      <c r="H18" s="27" t="str">
        <f t="shared" si="14"/>
        <v/>
      </c>
      <c r="I18" s="36" t="str">
        <f t="shared" si="15"/>
        <v/>
      </c>
      <c r="J18" s="84"/>
      <c r="K18" s="28" t="str">
        <f t="shared" si="16"/>
        <v/>
      </c>
      <c r="L18" s="29"/>
      <c r="M18" s="154"/>
      <c r="N18" s="159"/>
      <c r="O18" s="145"/>
      <c r="P18" s="151"/>
      <c r="Q18" s="145"/>
      <c r="R18" s="151"/>
      <c r="S18" s="145"/>
      <c r="T18" s="147"/>
      <c r="U18" s="145"/>
      <c r="V18" s="185"/>
      <c r="W18" s="145"/>
      <c r="X18" s="131">
        <f t="shared" si="2"/>
        <v>0</v>
      </c>
      <c r="Y18" s="69">
        <f t="shared" si="3"/>
        <v>0</v>
      </c>
      <c r="Z18" s="131">
        <f t="shared" si="4"/>
        <v>0</v>
      </c>
      <c r="AA18" s="69">
        <f t="shared" si="17"/>
        <v>0</v>
      </c>
      <c r="AB18" s="131">
        <f t="shared" si="5"/>
        <v>0</v>
      </c>
      <c r="AC18" s="69">
        <f t="shared" si="6"/>
        <v>0</v>
      </c>
      <c r="AD18" s="131">
        <f t="shared" si="7"/>
        <v>0</v>
      </c>
      <c r="AE18" s="69">
        <f t="shared" si="8"/>
        <v>0</v>
      </c>
      <c r="AF18" s="131">
        <f t="shared" si="9"/>
        <v>0</v>
      </c>
      <c r="AG18" s="158">
        <f t="shared" si="10"/>
        <v>0</v>
      </c>
      <c r="AI18" s="71" t="str">
        <f t="shared" si="11"/>
        <v/>
      </c>
      <c r="AJ18" s="76"/>
      <c r="AN18" s="71" t="str">
        <f t="shared" si="12"/>
        <v/>
      </c>
      <c r="AO18">
        <v>0</v>
      </c>
      <c r="AP18" t="e">
        <f t="shared" si="18"/>
        <v>#VALUE!</v>
      </c>
      <c r="AS18" s="124" t="e">
        <f>LARGE($AN$16:$AN$50,3)</f>
        <v>#NUM!</v>
      </c>
    </row>
    <row r="19" spans="1:45" ht="15.75" x14ac:dyDescent="0.3">
      <c r="A19" s="208"/>
      <c r="B19" s="208"/>
      <c r="C19" s="208"/>
      <c r="D19" s="12"/>
      <c r="E19" s="4" t="str">
        <f t="shared" si="0"/>
        <v/>
      </c>
      <c r="F19" s="27" t="str">
        <f t="shared" si="1"/>
        <v/>
      </c>
      <c r="G19" s="37">
        <f t="shared" si="13"/>
        <v>0</v>
      </c>
      <c r="H19" s="27" t="str">
        <f t="shared" si="14"/>
        <v/>
      </c>
      <c r="I19" s="36" t="str">
        <f t="shared" si="15"/>
        <v/>
      </c>
      <c r="J19" s="84"/>
      <c r="K19" s="28" t="str">
        <f t="shared" si="16"/>
        <v/>
      </c>
      <c r="L19" s="29"/>
      <c r="M19" s="154"/>
      <c r="N19" s="159"/>
      <c r="O19" s="145"/>
      <c r="P19" s="151"/>
      <c r="Q19" s="145"/>
      <c r="R19" s="151"/>
      <c r="S19" s="145"/>
      <c r="T19" s="147"/>
      <c r="U19" s="145"/>
      <c r="V19" s="185"/>
      <c r="W19" s="145"/>
      <c r="X19" s="131">
        <f t="shared" si="2"/>
        <v>0</v>
      </c>
      <c r="Y19" s="69">
        <f t="shared" si="3"/>
        <v>0</v>
      </c>
      <c r="Z19" s="131">
        <f t="shared" si="4"/>
        <v>0</v>
      </c>
      <c r="AA19" s="69">
        <f t="shared" si="17"/>
        <v>0</v>
      </c>
      <c r="AB19" s="131">
        <f t="shared" si="5"/>
        <v>0</v>
      </c>
      <c r="AC19" s="69">
        <f t="shared" si="6"/>
        <v>0</v>
      </c>
      <c r="AD19" s="131">
        <f t="shared" si="7"/>
        <v>0</v>
      </c>
      <c r="AE19" s="69">
        <f t="shared" si="8"/>
        <v>0</v>
      </c>
      <c r="AF19" s="131">
        <f t="shared" si="9"/>
        <v>0</v>
      </c>
      <c r="AG19" s="158">
        <f t="shared" si="10"/>
        <v>0</v>
      </c>
      <c r="AI19" s="71" t="str">
        <f t="shared" si="11"/>
        <v/>
      </c>
      <c r="AJ19" s="76"/>
      <c r="AN19" s="71" t="str">
        <f t="shared" si="12"/>
        <v/>
      </c>
      <c r="AO19">
        <v>0</v>
      </c>
      <c r="AP19" t="e">
        <f t="shared" si="18"/>
        <v>#VALUE!</v>
      </c>
      <c r="AS19" s="124" t="e">
        <f>LARGE($AN$16:$AN$50,4)</f>
        <v>#NUM!</v>
      </c>
    </row>
    <row r="20" spans="1:45" ht="15.75" x14ac:dyDescent="0.3">
      <c r="A20" s="208"/>
      <c r="B20" s="208"/>
      <c r="C20" s="208"/>
      <c r="D20" s="12"/>
      <c r="E20" s="4" t="str">
        <f t="shared" si="0"/>
        <v/>
      </c>
      <c r="F20" s="27" t="str">
        <f t="shared" si="1"/>
        <v/>
      </c>
      <c r="G20" s="37">
        <f t="shared" si="13"/>
        <v>0</v>
      </c>
      <c r="H20" s="27" t="str">
        <f t="shared" si="14"/>
        <v/>
      </c>
      <c r="I20" s="36" t="str">
        <f t="shared" si="15"/>
        <v/>
      </c>
      <c r="J20" s="84"/>
      <c r="K20" s="28" t="str">
        <f t="shared" si="16"/>
        <v/>
      </c>
      <c r="L20" s="29"/>
      <c r="M20" s="154"/>
      <c r="N20" s="159"/>
      <c r="O20" s="145"/>
      <c r="P20" s="151"/>
      <c r="Q20" s="145"/>
      <c r="R20" s="151"/>
      <c r="S20" s="145"/>
      <c r="T20" s="147"/>
      <c r="U20" s="145"/>
      <c r="V20" s="185"/>
      <c r="W20" s="145"/>
      <c r="X20" s="131">
        <f t="shared" si="2"/>
        <v>0</v>
      </c>
      <c r="Y20" s="69">
        <f t="shared" si="3"/>
        <v>0</v>
      </c>
      <c r="Z20" s="131">
        <f t="shared" si="4"/>
        <v>0</v>
      </c>
      <c r="AA20" s="69">
        <f t="shared" si="17"/>
        <v>0</v>
      </c>
      <c r="AB20" s="131">
        <f t="shared" si="5"/>
        <v>0</v>
      </c>
      <c r="AC20" s="69">
        <f t="shared" si="6"/>
        <v>0</v>
      </c>
      <c r="AD20" s="131">
        <f t="shared" si="7"/>
        <v>0</v>
      </c>
      <c r="AE20" s="69">
        <f t="shared" si="8"/>
        <v>0</v>
      </c>
      <c r="AF20" s="131">
        <f t="shared" si="9"/>
        <v>0</v>
      </c>
      <c r="AG20" s="158">
        <f t="shared" si="10"/>
        <v>0</v>
      </c>
      <c r="AI20" s="71" t="str">
        <f t="shared" si="11"/>
        <v/>
      </c>
      <c r="AJ20" s="76"/>
      <c r="AN20" s="71" t="str">
        <f t="shared" si="12"/>
        <v/>
      </c>
      <c r="AO20">
        <v>0</v>
      </c>
      <c r="AP20" t="e">
        <f t="shared" si="18"/>
        <v>#VALUE!</v>
      </c>
      <c r="AS20" s="124" t="e">
        <f>LARGE($AN$16:$AN$50,5)</f>
        <v>#NUM!</v>
      </c>
    </row>
    <row r="21" spans="1:45" ht="15.75" x14ac:dyDescent="0.3">
      <c r="A21" s="208"/>
      <c r="B21" s="208"/>
      <c r="C21" s="208"/>
      <c r="D21" s="12"/>
      <c r="E21" s="4" t="str">
        <f t="shared" si="0"/>
        <v/>
      </c>
      <c r="F21" s="27" t="str">
        <f t="shared" si="1"/>
        <v/>
      </c>
      <c r="G21" s="37">
        <f t="shared" si="13"/>
        <v>0</v>
      </c>
      <c r="H21" s="27" t="str">
        <f t="shared" si="14"/>
        <v/>
      </c>
      <c r="I21" s="36" t="str">
        <f t="shared" si="15"/>
        <v/>
      </c>
      <c r="J21" s="84"/>
      <c r="K21" s="28" t="str">
        <f t="shared" si="16"/>
        <v/>
      </c>
      <c r="L21" s="29"/>
      <c r="M21" s="154"/>
      <c r="N21" s="159"/>
      <c r="O21" s="145"/>
      <c r="P21" s="151"/>
      <c r="Q21" s="145"/>
      <c r="R21" s="151"/>
      <c r="S21" s="145"/>
      <c r="T21" s="147"/>
      <c r="U21" s="145"/>
      <c r="V21" s="185"/>
      <c r="W21" s="145"/>
      <c r="X21" s="131">
        <f t="shared" si="2"/>
        <v>0</v>
      </c>
      <c r="Y21" s="69">
        <f t="shared" si="3"/>
        <v>0</v>
      </c>
      <c r="Z21" s="131">
        <f t="shared" si="4"/>
        <v>0</v>
      </c>
      <c r="AA21" s="69">
        <f t="shared" si="17"/>
        <v>0</v>
      </c>
      <c r="AB21" s="131">
        <f t="shared" si="5"/>
        <v>0</v>
      </c>
      <c r="AC21" s="69">
        <f t="shared" si="6"/>
        <v>0</v>
      </c>
      <c r="AD21" s="131">
        <f t="shared" si="7"/>
        <v>0</v>
      </c>
      <c r="AE21" s="69">
        <f t="shared" si="8"/>
        <v>0</v>
      </c>
      <c r="AF21" s="131">
        <f t="shared" si="9"/>
        <v>0</v>
      </c>
      <c r="AG21" s="158">
        <f t="shared" si="10"/>
        <v>0</v>
      </c>
      <c r="AI21" s="71" t="str">
        <f t="shared" si="11"/>
        <v/>
      </c>
      <c r="AJ21" s="76"/>
      <c r="AN21" s="71" t="str">
        <f t="shared" si="12"/>
        <v/>
      </c>
      <c r="AO21">
        <v>0</v>
      </c>
      <c r="AP21" t="e">
        <f t="shared" si="18"/>
        <v>#VALUE!</v>
      </c>
      <c r="AS21" s="124" t="e">
        <f>LARGE($AN$16:$AN$50,6)</f>
        <v>#NUM!</v>
      </c>
    </row>
    <row r="22" spans="1:45" ht="15.75" x14ac:dyDescent="0.3">
      <c r="A22" s="208"/>
      <c r="B22" s="208"/>
      <c r="C22" s="208"/>
      <c r="D22" s="12"/>
      <c r="E22" s="4" t="str">
        <f t="shared" si="0"/>
        <v/>
      </c>
      <c r="F22" s="27" t="str">
        <f t="shared" si="1"/>
        <v/>
      </c>
      <c r="G22" s="37">
        <f t="shared" si="13"/>
        <v>0</v>
      </c>
      <c r="H22" s="27" t="str">
        <f t="shared" si="14"/>
        <v/>
      </c>
      <c r="I22" s="36" t="str">
        <f t="shared" si="15"/>
        <v/>
      </c>
      <c r="J22" s="84"/>
      <c r="K22" s="28" t="str">
        <f t="shared" si="16"/>
        <v/>
      </c>
      <c r="L22" s="29"/>
      <c r="M22" s="154"/>
      <c r="N22" s="159"/>
      <c r="O22" s="145"/>
      <c r="P22" s="151"/>
      <c r="Q22" s="145"/>
      <c r="R22" s="151"/>
      <c r="S22" s="145"/>
      <c r="T22" s="147"/>
      <c r="U22" s="145"/>
      <c r="V22" s="185"/>
      <c r="W22" s="145"/>
      <c r="X22" s="131">
        <f t="shared" si="2"/>
        <v>0</v>
      </c>
      <c r="Y22" s="69">
        <f t="shared" si="3"/>
        <v>0</v>
      </c>
      <c r="Z22" s="131">
        <f t="shared" si="4"/>
        <v>0</v>
      </c>
      <c r="AA22" s="69">
        <f t="shared" si="17"/>
        <v>0</v>
      </c>
      <c r="AB22" s="131">
        <f t="shared" si="5"/>
        <v>0</v>
      </c>
      <c r="AC22" s="69">
        <f t="shared" si="6"/>
        <v>0</v>
      </c>
      <c r="AD22" s="131">
        <f t="shared" si="7"/>
        <v>0</v>
      </c>
      <c r="AE22" s="69">
        <f t="shared" si="8"/>
        <v>0</v>
      </c>
      <c r="AF22" s="131">
        <f t="shared" si="9"/>
        <v>0</v>
      </c>
      <c r="AG22" s="158">
        <f t="shared" si="10"/>
        <v>0</v>
      </c>
      <c r="AI22" s="71" t="str">
        <f t="shared" si="11"/>
        <v/>
      </c>
      <c r="AJ22" s="76"/>
      <c r="AN22" s="71" t="str">
        <f t="shared" si="12"/>
        <v/>
      </c>
      <c r="AO22">
        <v>0</v>
      </c>
      <c r="AP22" t="e">
        <f t="shared" si="18"/>
        <v>#VALUE!</v>
      </c>
      <c r="AS22" s="124" t="e">
        <f>LARGE($AN$16:$AN$50,7)</f>
        <v>#NUM!</v>
      </c>
    </row>
    <row r="23" spans="1:45" ht="15.75" x14ac:dyDescent="0.3">
      <c r="A23" s="208"/>
      <c r="B23" s="208"/>
      <c r="C23" s="208"/>
      <c r="D23" s="12"/>
      <c r="E23" s="4" t="str">
        <f t="shared" si="0"/>
        <v/>
      </c>
      <c r="F23" s="27" t="str">
        <f t="shared" si="1"/>
        <v/>
      </c>
      <c r="G23" s="37">
        <f t="shared" si="13"/>
        <v>0</v>
      </c>
      <c r="H23" s="27" t="str">
        <f t="shared" si="14"/>
        <v/>
      </c>
      <c r="I23" s="36" t="str">
        <f t="shared" si="15"/>
        <v/>
      </c>
      <c r="J23" s="84"/>
      <c r="K23" s="28" t="str">
        <f t="shared" si="16"/>
        <v/>
      </c>
      <c r="L23" s="29"/>
      <c r="M23" s="154"/>
      <c r="N23" s="159"/>
      <c r="O23" s="145"/>
      <c r="P23" s="151"/>
      <c r="Q23" s="145"/>
      <c r="R23" s="151"/>
      <c r="S23" s="145"/>
      <c r="T23" s="147"/>
      <c r="U23" s="145"/>
      <c r="V23" s="185"/>
      <c r="W23" s="145"/>
      <c r="X23" s="131">
        <f t="shared" si="2"/>
        <v>0</v>
      </c>
      <c r="Y23" s="69">
        <f t="shared" si="3"/>
        <v>0</v>
      </c>
      <c r="Z23" s="131">
        <f t="shared" si="4"/>
        <v>0</v>
      </c>
      <c r="AA23" s="69">
        <f t="shared" si="17"/>
        <v>0</v>
      </c>
      <c r="AB23" s="131">
        <f t="shared" si="5"/>
        <v>0</v>
      </c>
      <c r="AC23" s="69">
        <f t="shared" si="6"/>
        <v>0</v>
      </c>
      <c r="AD23" s="131">
        <f t="shared" si="7"/>
        <v>0</v>
      </c>
      <c r="AE23" s="69">
        <f t="shared" si="8"/>
        <v>0</v>
      </c>
      <c r="AF23" s="131">
        <f t="shared" si="9"/>
        <v>0</v>
      </c>
      <c r="AG23" s="158">
        <f t="shared" si="10"/>
        <v>0</v>
      </c>
      <c r="AI23" s="71" t="str">
        <f t="shared" si="11"/>
        <v/>
      </c>
      <c r="AJ23" s="76"/>
      <c r="AN23" s="71" t="str">
        <f t="shared" si="12"/>
        <v/>
      </c>
      <c r="AO23">
        <v>0</v>
      </c>
      <c r="AP23" t="e">
        <f t="shared" si="18"/>
        <v>#VALUE!</v>
      </c>
      <c r="AS23" s="124" t="e">
        <f>LARGE($AN$16:$AN$50,8)</f>
        <v>#NUM!</v>
      </c>
    </row>
    <row r="24" spans="1:45" ht="16.5" thickBot="1" x14ac:dyDescent="0.35">
      <c r="A24" s="209" t="s">
        <v>2</v>
      </c>
      <c r="B24" s="209"/>
      <c r="C24" s="209"/>
      <c r="D24" s="115"/>
      <c r="E24" s="115"/>
      <c r="F24" s="27" t="str">
        <f t="shared" si="1"/>
        <v/>
      </c>
      <c r="G24" s="37">
        <f t="shared" si="13"/>
        <v>0</v>
      </c>
      <c r="H24" s="27"/>
      <c r="I24" s="36"/>
      <c r="J24" s="84"/>
      <c r="K24" s="28" t="str">
        <f t="shared" si="16"/>
        <v/>
      </c>
      <c r="L24" s="29"/>
      <c r="M24" s="154"/>
      <c r="N24" s="159"/>
      <c r="O24" s="145"/>
      <c r="P24" s="151"/>
      <c r="Q24" s="145"/>
      <c r="R24" s="151"/>
      <c r="S24" s="145"/>
      <c r="T24" s="147"/>
      <c r="U24" s="145"/>
      <c r="V24" s="185"/>
      <c r="W24" s="145"/>
      <c r="X24" s="131">
        <f t="shared" si="2"/>
        <v>0</v>
      </c>
      <c r="Y24" s="69">
        <f t="shared" si="3"/>
        <v>0</v>
      </c>
      <c r="Z24" s="131">
        <f t="shared" si="4"/>
        <v>0</v>
      </c>
      <c r="AA24" s="69">
        <f t="shared" si="17"/>
        <v>0</v>
      </c>
      <c r="AB24" s="131">
        <f t="shared" si="5"/>
        <v>0</v>
      </c>
      <c r="AC24" s="69">
        <f t="shared" si="6"/>
        <v>0</v>
      </c>
      <c r="AD24" s="131">
        <f t="shared" si="7"/>
        <v>0</v>
      </c>
      <c r="AE24" s="69">
        <f t="shared" si="8"/>
        <v>0</v>
      </c>
      <c r="AF24" s="131">
        <f t="shared" si="9"/>
        <v>0</v>
      </c>
      <c r="AG24" s="158">
        <f t="shared" si="10"/>
        <v>0</v>
      </c>
    </row>
    <row r="25" spans="1:45" ht="16.5" thickBot="1" x14ac:dyDescent="0.35">
      <c r="A25" s="203"/>
      <c r="B25" s="203"/>
      <c r="C25" s="203"/>
      <c r="D25" s="12"/>
      <c r="E25" s="4" t="str">
        <f>IF(D25="","",D25/$D$58)</f>
        <v/>
      </c>
      <c r="F25" s="27" t="str">
        <f t="shared" si="1"/>
        <v/>
      </c>
      <c r="G25" s="37">
        <f t="shared" si="13"/>
        <v>0</v>
      </c>
      <c r="H25" s="27" t="str">
        <f>IF(AND(E25&gt;=0.1,E25&lt;&gt;""),1,"")</f>
        <v/>
      </c>
      <c r="I25" s="36" t="str">
        <f t="shared" si="15"/>
        <v/>
      </c>
      <c r="J25" s="84"/>
      <c r="K25" s="28" t="str">
        <f t="shared" si="16"/>
        <v/>
      </c>
      <c r="L25" s="29"/>
      <c r="M25" s="154"/>
      <c r="N25" s="159"/>
      <c r="O25" s="145"/>
      <c r="P25" s="151"/>
      <c r="Q25" s="69">
        <f>IF(OR(A25=$E$161,A25=$E$162),E25,0)</f>
        <v>0</v>
      </c>
      <c r="R25" s="151"/>
      <c r="S25" s="145"/>
      <c r="T25" s="147"/>
      <c r="U25" s="145"/>
      <c r="V25" s="131">
        <f t="shared" ref="V25:V50" si="19">IF(OR(A25=$E$442,A25=$E$443,A25=$E$444,A25=$E$445,A25=$E$446,A25=$E$447,A25=$E$448,A25=$E$449,A25=$E$450,A25=$E$451,A25=$E$452),$E25,0)</f>
        <v>0</v>
      </c>
      <c r="W25" s="69">
        <f t="shared" ref="W25:W50" si="20">IF(OR(A25=$E$475,A25=$E$476,A25=$E$477,A25=$E$478,A25=$E$479),E25,0)</f>
        <v>0</v>
      </c>
      <c r="X25" s="131">
        <f t="shared" si="2"/>
        <v>0</v>
      </c>
      <c r="Y25" s="69">
        <f t="shared" si="3"/>
        <v>0</v>
      </c>
      <c r="Z25" s="131">
        <f t="shared" si="4"/>
        <v>0</v>
      </c>
      <c r="AA25" s="69">
        <f t="shared" si="17"/>
        <v>0</v>
      </c>
      <c r="AB25" s="131">
        <f t="shared" si="5"/>
        <v>0</v>
      </c>
      <c r="AC25" s="69">
        <f t="shared" si="6"/>
        <v>0</v>
      </c>
      <c r="AD25" s="131">
        <f t="shared" si="7"/>
        <v>0</v>
      </c>
      <c r="AE25" s="69">
        <f t="shared" si="8"/>
        <v>0</v>
      </c>
      <c r="AF25" s="131">
        <f t="shared" si="9"/>
        <v>0</v>
      </c>
      <c r="AG25" s="158">
        <f t="shared" si="10"/>
        <v>0</v>
      </c>
      <c r="AI25" s="72" t="str">
        <f>IF(A25="","",COUNTIF($A$25:$A$29,A25)=1)</f>
        <v/>
      </c>
      <c r="AJ25" s="78">
        <f>IF(OR(AI25=FALSE,AI26=FALSE,AI27=FALSE,AI28=FALSE,AI29=FALSE),1,0)</f>
        <v>0</v>
      </c>
      <c r="AN25" s="72" t="str">
        <f>IF(F25="klein",E25,"")</f>
        <v/>
      </c>
      <c r="AO25">
        <v>0</v>
      </c>
      <c r="AP25" t="e">
        <f t="shared" si="18"/>
        <v>#VALUE!</v>
      </c>
    </row>
    <row r="26" spans="1:45" ht="15.75" x14ac:dyDescent="0.3">
      <c r="A26" s="203"/>
      <c r="B26" s="203"/>
      <c r="C26" s="203"/>
      <c r="D26" s="12"/>
      <c r="E26" s="4" t="str">
        <f>IF(D26="","",D26/$D$58)</f>
        <v/>
      </c>
      <c r="F26" s="27" t="str">
        <f t="shared" si="1"/>
        <v/>
      </c>
      <c r="G26" s="37">
        <f t="shared" si="13"/>
        <v>0</v>
      </c>
      <c r="H26" s="27" t="str">
        <f t="shared" ref="H26:H29" si="21">IF(AND(E26&gt;=0.1,E26&lt;&gt;""),1,"")</f>
        <v/>
      </c>
      <c r="I26" s="36" t="str">
        <f t="shared" si="15"/>
        <v/>
      </c>
      <c r="J26" s="84"/>
      <c r="K26" s="28" t="str">
        <f t="shared" si="16"/>
        <v/>
      </c>
      <c r="L26" s="29"/>
      <c r="M26" s="154"/>
      <c r="N26" s="159"/>
      <c r="O26" s="145"/>
      <c r="P26" s="151"/>
      <c r="Q26" s="69">
        <f>IF(OR(A26=$E$161,A26=$E$162),E26,0)</f>
        <v>0</v>
      </c>
      <c r="R26" s="151"/>
      <c r="S26" s="145"/>
      <c r="T26" s="147"/>
      <c r="U26" s="145"/>
      <c r="V26" s="131">
        <f t="shared" si="19"/>
        <v>0</v>
      </c>
      <c r="W26" s="69">
        <f t="shared" si="20"/>
        <v>0</v>
      </c>
      <c r="X26" s="131">
        <f t="shared" si="2"/>
        <v>0</v>
      </c>
      <c r="Y26" s="69">
        <f t="shared" si="3"/>
        <v>0</v>
      </c>
      <c r="Z26" s="131">
        <f t="shared" si="4"/>
        <v>0</v>
      </c>
      <c r="AA26" s="69">
        <f t="shared" si="17"/>
        <v>0</v>
      </c>
      <c r="AB26" s="131">
        <f t="shared" si="5"/>
        <v>0</v>
      </c>
      <c r="AC26" s="69">
        <f t="shared" si="6"/>
        <v>0</v>
      </c>
      <c r="AD26" s="131">
        <f t="shared" si="7"/>
        <v>0</v>
      </c>
      <c r="AE26" s="69">
        <f t="shared" si="8"/>
        <v>0</v>
      </c>
      <c r="AF26" s="131">
        <f t="shared" si="9"/>
        <v>0</v>
      </c>
      <c r="AG26" s="158">
        <f t="shared" si="10"/>
        <v>0</v>
      </c>
      <c r="AI26" s="72" t="str">
        <f>IF(A26="","",COUNTIF($A$25:$A$29,A26)=1)</f>
        <v/>
      </c>
      <c r="AJ26" s="76"/>
      <c r="AN26" s="72" t="str">
        <f>IF(F26="klein",E26,"")</f>
        <v/>
      </c>
      <c r="AO26">
        <v>0</v>
      </c>
      <c r="AP26" t="e">
        <f t="shared" si="18"/>
        <v>#VALUE!</v>
      </c>
    </row>
    <row r="27" spans="1:45" ht="15.75" x14ac:dyDescent="0.3">
      <c r="A27" s="203"/>
      <c r="B27" s="203"/>
      <c r="C27" s="203"/>
      <c r="D27" s="12"/>
      <c r="E27" s="4" t="str">
        <f>IF(D27="","",D27/$D$58)</f>
        <v/>
      </c>
      <c r="F27" s="27" t="str">
        <f t="shared" si="1"/>
        <v/>
      </c>
      <c r="G27" s="37">
        <f t="shared" si="13"/>
        <v>0</v>
      </c>
      <c r="H27" s="27" t="str">
        <f t="shared" si="21"/>
        <v/>
      </c>
      <c r="I27" s="36" t="str">
        <f t="shared" si="15"/>
        <v/>
      </c>
      <c r="J27" s="84"/>
      <c r="K27" s="28" t="str">
        <f t="shared" si="16"/>
        <v/>
      </c>
      <c r="L27" s="29"/>
      <c r="M27" s="154"/>
      <c r="N27" s="159"/>
      <c r="O27" s="145"/>
      <c r="P27" s="151"/>
      <c r="Q27" s="69">
        <f>IF(OR(A27=$E$161,A27=$E$162),E27,0)</f>
        <v>0</v>
      </c>
      <c r="R27" s="151"/>
      <c r="S27" s="145"/>
      <c r="T27" s="147"/>
      <c r="U27" s="145"/>
      <c r="V27" s="131">
        <f t="shared" si="19"/>
        <v>0</v>
      </c>
      <c r="W27" s="69">
        <f t="shared" si="20"/>
        <v>0</v>
      </c>
      <c r="X27" s="131">
        <f t="shared" si="2"/>
        <v>0</v>
      </c>
      <c r="Y27" s="69">
        <f t="shared" si="3"/>
        <v>0</v>
      </c>
      <c r="Z27" s="131">
        <f t="shared" si="4"/>
        <v>0</v>
      </c>
      <c r="AA27" s="69">
        <f t="shared" si="17"/>
        <v>0</v>
      </c>
      <c r="AB27" s="131">
        <f t="shared" si="5"/>
        <v>0</v>
      </c>
      <c r="AC27" s="69">
        <f t="shared" si="6"/>
        <v>0</v>
      </c>
      <c r="AD27" s="131">
        <f t="shared" si="7"/>
        <v>0</v>
      </c>
      <c r="AE27" s="69">
        <f t="shared" si="8"/>
        <v>0</v>
      </c>
      <c r="AF27" s="131">
        <f t="shared" si="9"/>
        <v>0</v>
      </c>
      <c r="AG27" s="158">
        <f t="shared" si="10"/>
        <v>0</v>
      </c>
      <c r="AI27" s="72" t="str">
        <f>IF(A27="","",COUNTIF($A$25:$A$29,A27)=1)</f>
        <v/>
      </c>
      <c r="AJ27" s="76"/>
      <c r="AN27" s="72" t="str">
        <f>IF(F27="klein",E27,"")</f>
        <v/>
      </c>
      <c r="AO27">
        <v>0</v>
      </c>
      <c r="AP27" t="e">
        <f t="shared" si="18"/>
        <v>#VALUE!</v>
      </c>
    </row>
    <row r="28" spans="1:45" ht="15.75" x14ac:dyDescent="0.3">
      <c r="A28" s="203"/>
      <c r="B28" s="203"/>
      <c r="C28" s="203"/>
      <c r="D28" s="12"/>
      <c r="E28" s="4" t="str">
        <f>IF(D28="","",D28/$D$58)</f>
        <v/>
      </c>
      <c r="F28" s="27" t="str">
        <f t="shared" si="1"/>
        <v/>
      </c>
      <c r="G28" s="37">
        <f t="shared" si="13"/>
        <v>0</v>
      </c>
      <c r="H28" s="27" t="str">
        <f t="shared" si="21"/>
        <v/>
      </c>
      <c r="I28" s="36" t="str">
        <f t="shared" si="15"/>
        <v/>
      </c>
      <c r="J28" s="84"/>
      <c r="K28" s="28" t="str">
        <f t="shared" si="16"/>
        <v/>
      </c>
      <c r="L28" s="29"/>
      <c r="M28" s="154"/>
      <c r="N28" s="159"/>
      <c r="O28" s="145"/>
      <c r="P28" s="151"/>
      <c r="Q28" s="69">
        <f>IF(OR(A28=$E$161,A28=$E$162),E28,0)</f>
        <v>0</v>
      </c>
      <c r="R28" s="151"/>
      <c r="S28" s="145"/>
      <c r="T28" s="147"/>
      <c r="U28" s="145"/>
      <c r="V28" s="131">
        <f t="shared" si="19"/>
        <v>0</v>
      </c>
      <c r="W28" s="69">
        <f t="shared" si="20"/>
        <v>0</v>
      </c>
      <c r="X28" s="131">
        <f t="shared" si="2"/>
        <v>0</v>
      </c>
      <c r="Y28" s="69">
        <f t="shared" si="3"/>
        <v>0</v>
      </c>
      <c r="Z28" s="131">
        <f t="shared" si="4"/>
        <v>0</v>
      </c>
      <c r="AA28" s="69">
        <f t="shared" si="17"/>
        <v>0</v>
      </c>
      <c r="AB28" s="131">
        <f t="shared" si="5"/>
        <v>0</v>
      </c>
      <c r="AC28" s="69">
        <f t="shared" si="6"/>
        <v>0</v>
      </c>
      <c r="AD28" s="131">
        <f t="shared" si="7"/>
        <v>0</v>
      </c>
      <c r="AE28" s="69">
        <f t="shared" si="8"/>
        <v>0</v>
      </c>
      <c r="AF28" s="131">
        <f t="shared" si="9"/>
        <v>0</v>
      </c>
      <c r="AG28" s="158">
        <f t="shared" si="10"/>
        <v>0</v>
      </c>
      <c r="AI28" s="72" t="str">
        <f>IF(A28="","",COUNTIF($A$25:$A$29,A28)=1)</f>
        <v/>
      </c>
      <c r="AJ28" s="76"/>
      <c r="AN28" s="72" t="str">
        <f>IF(F28="klein",E28,"")</f>
        <v/>
      </c>
      <c r="AO28">
        <v>0</v>
      </c>
      <c r="AP28" t="e">
        <f t="shared" si="18"/>
        <v>#VALUE!</v>
      </c>
    </row>
    <row r="29" spans="1:45" ht="15.75" x14ac:dyDescent="0.3">
      <c r="A29" s="203"/>
      <c r="B29" s="203"/>
      <c r="C29" s="203"/>
      <c r="D29" s="12"/>
      <c r="E29" s="4" t="str">
        <f>IF(D29="","",D29/$D$58)</f>
        <v/>
      </c>
      <c r="F29" s="27" t="str">
        <f t="shared" si="1"/>
        <v/>
      </c>
      <c r="G29" s="37">
        <f t="shared" si="13"/>
        <v>0</v>
      </c>
      <c r="H29" s="27" t="str">
        <f t="shared" si="21"/>
        <v/>
      </c>
      <c r="I29" s="36" t="str">
        <f t="shared" si="15"/>
        <v/>
      </c>
      <c r="J29" s="84"/>
      <c r="K29" s="28" t="str">
        <f t="shared" si="16"/>
        <v/>
      </c>
      <c r="L29" s="29"/>
      <c r="M29" s="154"/>
      <c r="N29" s="159"/>
      <c r="O29" s="145"/>
      <c r="P29" s="151"/>
      <c r="Q29" s="69">
        <f>IF(OR(A29=$E$161,A29=$E$162),E29,0)</f>
        <v>0</v>
      </c>
      <c r="R29" s="151"/>
      <c r="S29" s="145"/>
      <c r="T29" s="147"/>
      <c r="U29" s="145"/>
      <c r="V29" s="131">
        <f t="shared" si="19"/>
        <v>0</v>
      </c>
      <c r="W29" s="69">
        <f t="shared" si="20"/>
        <v>0</v>
      </c>
      <c r="X29" s="131">
        <f t="shared" si="2"/>
        <v>0</v>
      </c>
      <c r="Y29" s="69">
        <f t="shared" si="3"/>
        <v>0</v>
      </c>
      <c r="Z29" s="131">
        <f t="shared" si="4"/>
        <v>0</v>
      </c>
      <c r="AA29" s="69">
        <f t="shared" si="17"/>
        <v>0</v>
      </c>
      <c r="AB29" s="131">
        <f t="shared" si="5"/>
        <v>0</v>
      </c>
      <c r="AC29" s="69">
        <f t="shared" si="6"/>
        <v>0</v>
      </c>
      <c r="AD29" s="131">
        <f t="shared" si="7"/>
        <v>0</v>
      </c>
      <c r="AE29" s="69">
        <f t="shared" si="8"/>
        <v>0</v>
      </c>
      <c r="AF29" s="131">
        <f t="shared" si="9"/>
        <v>0</v>
      </c>
      <c r="AG29" s="158">
        <f t="shared" si="10"/>
        <v>0</v>
      </c>
      <c r="AI29" s="72" t="str">
        <f>IF(A29="","",COUNTIF($A$25:$A$29,A29)=1)</f>
        <v/>
      </c>
      <c r="AJ29" s="76"/>
      <c r="AN29" s="72" t="str">
        <f>IF(F29="klein",E29,"")</f>
        <v/>
      </c>
      <c r="AO29">
        <v>0</v>
      </c>
      <c r="AP29" t="e">
        <f t="shared" si="18"/>
        <v>#VALUE!</v>
      </c>
    </row>
    <row r="30" spans="1:45" ht="15.75" customHeight="1" thickBot="1" x14ac:dyDescent="0.35">
      <c r="A30" s="209" t="s">
        <v>18</v>
      </c>
      <c r="B30" s="209"/>
      <c r="C30" s="209"/>
      <c r="D30" s="1"/>
      <c r="F30" s="27" t="str">
        <f>IF(AND(E30&lt;0.1,$H$58&gt;=5),"",IF(E30="","",IF(ISERROR(IF(E30&lt;0.1,"klein",IF(E30&gt;0.3,"groß",""))),"",IF(E30&lt;0.1,"klein",IF(E30&gt;0.3,"groß","")))))</f>
        <v/>
      </c>
      <c r="G30" s="37">
        <f t="shared" si="13"/>
        <v>0</v>
      </c>
      <c r="H30" s="27"/>
      <c r="I30" s="36"/>
      <c r="J30" s="84"/>
      <c r="K30" s="28" t="str">
        <f t="shared" si="16"/>
        <v/>
      </c>
      <c r="L30" s="29"/>
      <c r="M30" s="155"/>
      <c r="N30" s="160"/>
      <c r="O30" s="148"/>
      <c r="P30" s="152"/>
      <c r="Q30" s="69">
        <v>0</v>
      </c>
      <c r="R30" s="152"/>
      <c r="S30" s="148"/>
      <c r="T30" s="149"/>
      <c r="U30" s="148"/>
      <c r="V30" s="131">
        <f t="shared" si="19"/>
        <v>0</v>
      </c>
      <c r="W30" s="69">
        <f t="shared" si="20"/>
        <v>0</v>
      </c>
      <c r="X30" s="131">
        <f t="shared" si="2"/>
        <v>0</v>
      </c>
      <c r="Y30" s="69">
        <f t="shared" si="3"/>
        <v>0</v>
      </c>
      <c r="Z30" s="131">
        <f t="shared" si="4"/>
        <v>0</v>
      </c>
      <c r="AA30" s="69">
        <f t="shared" si="17"/>
        <v>0</v>
      </c>
      <c r="AB30" s="131">
        <f t="shared" si="5"/>
        <v>0</v>
      </c>
      <c r="AC30" s="69">
        <f t="shared" si="6"/>
        <v>0</v>
      </c>
      <c r="AD30" s="131">
        <f t="shared" si="7"/>
        <v>0</v>
      </c>
      <c r="AE30" s="69">
        <f t="shared" si="8"/>
        <v>0</v>
      </c>
      <c r="AF30" s="131">
        <f t="shared" si="9"/>
        <v>0</v>
      </c>
      <c r="AG30" s="158">
        <f t="shared" si="10"/>
        <v>0</v>
      </c>
    </row>
    <row r="31" spans="1:45" ht="16.5" thickBot="1" x14ac:dyDescent="0.35">
      <c r="A31" s="191"/>
      <c r="B31" s="192"/>
      <c r="C31" s="193"/>
      <c r="D31" s="12"/>
      <c r="E31" s="4" t="str">
        <f t="shared" ref="E31:E50" si="22">IF(D31="","",D31/$D$58)</f>
        <v/>
      </c>
      <c r="F31" s="27" t="str">
        <f>IF(AND(E31&lt;0.1,$H$58&gt;=5),"",IF(E31="","",IF(ISERROR(IF(E31&lt;0.1,"klein",IF(E31&gt;0.3,"groß",""))),"",IF(E31&lt;0.1,"klein",IF(E31&gt;0.3,"groß","")))))</f>
        <v/>
      </c>
      <c r="G31" s="37">
        <f t="shared" si="13"/>
        <v>0</v>
      </c>
      <c r="H31" s="27" t="str">
        <f>IF(G31&gt;=0.1,1,IF(AND(E31&gt;=0.1,E31&lt;=0.3),1,""))</f>
        <v/>
      </c>
      <c r="I31" s="36" t="str">
        <f t="shared" si="15"/>
        <v/>
      </c>
      <c r="J31" s="84"/>
      <c r="K31" s="28" t="str">
        <f t="shared" si="16"/>
        <v/>
      </c>
      <c r="L31" s="30" t="str">
        <f t="shared" ref="L31:L50" si="23">IF(OR(A31=$C$273,A31=$C$274),1,"")</f>
        <v/>
      </c>
      <c r="M31" s="156" t="str">
        <f t="shared" ref="M31:M50" si="24">IF(OR(A31=$C$273,A31=$C$274),D31,"")</f>
        <v/>
      </c>
      <c r="N31" s="161">
        <f t="shared" ref="N31:N50" si="25">IF(OR(A31=$E$143,A31=$E$144),E31,0)</f>
        <v>0</v>
      </c>
      <c r="O31" s="69">
        <f t="shared" ref="O31:O50" si="26">IF(OR(A31=$E$149,A31=$E$150),E31,0)</f>
        <v>0</v>
      </c>
      <c r="P31" s="131">
        <f t="shared" ref="P31:P50" si="27">IF(OR(A31=$E$155,A31=$E$156),E31,0)</f>
        <v>0</v>
      </c>
      <c r="Q31" s="69">
        <f t="shared" ref="Q31:Q50" si="28">IF(OR(A31=$E$161,A31=$E$162),E31,0)</f>
        <v>0</v>
      </c>
      <c r="R31" s="131">
        <f t="shared" ref="R31:R50" si="29">IF(OR(A31=$E$167,A31=$E$168,A31=$E$169,A31=$E$170),E31,0)</f>
        <v>0</v>
      </c>
      <c r="S31" s="69">
        <f t="shared" ref="S31:S50" si="30">IF(OR(A31=$E$182,A31=$E$183),E31,0)</f>
        <v>0</v>
      </c>
      <c r="T31" s="70">
        <f t="shared" ref="T31:T50" si="31">IF(OR(A31=$E$188,A31=$E$189),E31,0)</f>
        <v>0</v>
      </c>
      <c r="U31" s="69">
        <f t="shared" ref="U31:U50" si="32">IF(OR(A31=$E$194,A31=$E$195,A31=$E$196),E31,0)</f>
        <v>0</v>
      </c>
      <c r="V31" s="131">
        <f t="shared" si="19"/>
        <v>0</v>
      </c>
      <c r="W31" s="69">
        <f t="shared" si="20"/>
        <v>0</v>
      </c>
      <c r="X31" s="131">
        <f t="shared" si="2"/>
        <v>0</v>
      </c>
      <c r="Y31" s="69">
        <f t="shared" si="3"/>
        <v>0</v>
      </c>
      <c r="Z31" s="131">
        <f t="shared" si="4"/>
        <v>0</v>
      </c>
      <c r="AA31" s="69">
        <f t="shared" si="17"/>
        <v>0</v>
      </c>
      <c r="AB31" s="131">
        <f t="shared" si="5"/>
        <v>0</v>
      </c>
      <c r="AC31" s="69">
        <f t="shared" si="6"/>
        <v>0</v>
      </c>
      <c r="AD31" s="131">
        <f t="shared" si="7"/>
        <v>0</v>
      </c>
      <c r="AE31" s="69">
        <f t="shared" si="8"/>
        <v>0</v>
      </c>
      <c r="AF31" s="131">
        <f t="shared" si="9"/>
        <v>0</v>
      </c>
      <c r="AG31" s="158">
        <f t="shared" si="10"/>
        <v>0</v>
      </c>
      <c r="AI31" s="73" t="str">
        <f t="shared" ref="AI31:AI50" si="33">IF(A31="","",COUNTIF($A$31:$A$50,A31)=1)</f>
        <v/>
      </c>
      <c r="AJ31" s="80">
        <f>IF(OR(AI31=FALSE,AI32=FALSE,AI33=FALSE,AI34=FALSE,AI35=FALSE,AI36=FALSE,AI37=FALSE,AI38=FALSE,AI39=FALSE,AI40=FALSE,AI41=FALSE,AI42=FALSE,AI43=FALSE,AI44=FALSE,AI45=FALSE,AI46=FALSE,AI47=FALSE,AI48=FALSE,AI49=FALSE,AI50=FALSE),1,0)</f>
        <v>0</v>
      </c>
      <c r="AN31" s="73" t="str">
        <f t="shared" ref="AN31:AN50" si="34">IF(F31="klein",E31,"")</f>
        <v/>
      </c>
      <c r="AO31">
        <v>0</v>
      </c>
      <c r="AP31" t="e">
        <f t="shared" si="18"/>
        <v>#VALUE!</v>
      </c>
    </row>
    <row r="32" spans="1:45" ht="15.75" x14ac:dyDescent="0.3">
      <c r="A32" s="191"/>
      <c r="B32" s="192"/>
      <c r="C32" s="193"/>
      <c r="D32" s="12"/>
      <c r="E32" s="4" t="str">
        <f t="shared" si="22"/>
        <v/>
      </c>
      <c r="F32" s="27" t="str">
        <f t="shared" si="1"/>
        <v/>
      </c>
      <c r="G32" s="37">
        <f t="shared" si="13"/>
        <v>0</v>
      </c>
      <c r="H32" s="27" t="str">
        <f t="shared" ref="H32:H50" si="35">IF(G32&gt;=0.1,1,IF(AND(E32&gt;=0.1,E32&lt;=0.3),1,""))</f>
        <v/>
      </c>
      <c r="I32" s="36" t="str">
        <f t="shared" si="15"/>
        <v/>
      </c>
      <c r="J32" s="84"/>
      <c r="K32" s="28" t="str">
        <f t="shared" si="16"/>
        <v/>
      </c>
      <c r="L32" s="30" t="str">
        <f t="shared" si="23"/>
        <v/>
      </c>
      <c r="M32" s="156" t="str">
        <f t="shared" si="24"/>
        <v/>
      </c>
      <c r="N32" s="161">
        <f t="shared" si="25"/>
        <v>0</v>
      </c>
      <c r="O32" s="69">
        <f t="shared" si="26"/>
        <v>0</v>
      </c>
      <c r="P32" s="131">
        <f t="shared" si="27"/>
        <v>0</v>
      </c>
      <c r="Q32" s="69">
        <f t="shared" si="28"/>
        <v>0</v>
      </c>
      <c r="R32" s="131">
        <f t="shared" si="29"/>
        <v>0</v>
      </c>
      <c r="S32" s="69">
        <f t="shared" si="30"/>
        <v>0</v>
      </c>
      <c r="T32" s="70">
        <f t="shared" si="31"/>
        <v>0</v>
      </c>
      <c r="U32" s="69">
        <f t="shared" si="32"/>
        <v>0</v>
      </c>
      <c r="V32" s="131">
        <f t="shared" si="19"/>
        <v>0</v>
      </c>
      <c r="W32" s="69">
        <f t="shared" si="20"/>
        <v>0</v>
      </c>
      <c r="X32" s="131">
        <f t="shared" si="2"/>
        <v>0</v>
      </c>
      <c r="Y32" s="69">
        <f t="shared" si="3"/>
        <v>0</v>
      </c>
      <c r="Z32" s="131">
        <f t="shared" si="4"/>
        <v>0</v>
      </c>
      <c r="AA32" s="69">
        <f t="shared" si="17"/>
        <v>0</v>
      </c>
      <c r="AB32" s="131">
        <f t="shared" si="5"/>
        <v>0</v>
      </c>
      <c r="AC32" s="69">
        <f t="shared" si="6"/>
        <v>0</v>
      </c>
      <c r="AD32" s="131">
        <f t="shared" si="7"/>
        <v>0</v>
      </c>
      <c r="AE32" s="69">
        <f t="shared" si="8"/>
        <v>0</v>
      </c>
      <c r="AF32" s="131">
        <f t="shared" si="9"/>
        <v>0</v>
      </c>
      <c r="AG32" s="158">
        <f t="shared" si="10"/>
        <v>0</v>
      </c>
      <c r="AI32" s="73" t="str">
        <f t="shared" si="33"/>
        <v/>
      </c>
      <c r="AJ32" s="76"/>
      <c r="AN32" s="73" t="str">
        <f t="shared" si="34"/>
        <v/>
      </c>
      <c r="AO32">
        <v>0</v>
      </c>
      <c r="AP32" t="e">
        <f t="shared" si="18"/>
        <v>#VALUE!</v>
      </c>
    </row>
    <row r="33" spans="1:42" ht="15.75" x14ac:dyDescent="0.3">
      <c r="A33" s="191"/>
      <c r="B33" s="192"/>
      <c r="C33" s="193"/>
      <c r="D33" s="12"/>
      <c r="E33" s="4" t="str">
        <f t="shared" si="22"/>
        <v/>
      </c>
      <c r="F33" s="27" t="str">
        <f t="shared" si="1"/>
        <v/>
      </c>
      <c r="G33" s="37">
        <f t="shared" si="13"/>
        <v>0</v>
      </c>
      <c r="H33" s="27" t="str">
        <f t="shared" si="35"/>
        <v/>
      </c>
      <c r="I33" s="36" t="str">
        <f t="shared" si="15"/>
        <v/>
      </c>
      <c r="J33" s="84"/>
      <c r="K33" s="28" t="str">
        <f t="shared" si="16"/>
        <v/>
      </c>
      <c r="L33" s="30" t="str">
        <f t="shared" si="23"/>
        <v/>
      </c>
      <c r="M33" s="156" t="str">
        <f t="shared" si="24"/>
        <v/>
      </c>
      <c r="N33" s="161">
        <f t="shared" si="25"/>
        <v>0</v>
      </c>
      <c r="O33" s="69">
        <f t="shared" si="26"/>
        <v>0</v>
      </c>
      <c r="P33" s="131">
        <f t="shared" si="27"/>
        <v>0</v>
      </c>
      <c r="Q33" s="69">
        <f t="shared" si="28"/>
        <v>0</v>
      </c>
      <c r="R33" s="131">
        <f t="shared" si="29"/>
        <v>0</v>
      </c>
      <c r="S33" s="69">
        <f t="shared" si="30"/>
        <v>0</v>
      </c>
      <c r="T33" s="70">
        <f t="shared" si="31"/>
        <v>0</v>
      </c>
      <c r="U33" s="69">
        <f t="shared" si="32"/>
        <v>0</v>
      </c>
      <c r="V33" s="131">
        <f t="shared" si="19"/>
        <v>0</v>
      </c>
      <c r="W33" s="69">
        <f t="shared" si="20"/>
        <v>0</v>
      </c>
      <c r="X33" s="131">
        <f t="shared" si="2"/>
        <v>0</v>
      </c>
      <c r="Y33" s="69">
        <f t="shared" si="3"/>
        <v>0</v>
      </c>
      <c r="Z33" s="131">
        <f t="shared" si="4"/>
        <v>0</v>
      </c>
      <c r="AA33" s="69">
        <f t="shared" si="17"/>
        <v>0</v>
      </c>
      <c r="AB33" s="131">
        <f t="shared" si="5"/>
        <v>0</v>
      </c>
      <c r="AC33" s="69">
        <f t="shared" si="6"/>
        <v>0</v>
      </c>
      <c r="AD33" s="131">
        <f t="shared" si="7"/>
        <v>0</v>
      </c>
      <c r="AE33" s="69">
        <f t="shared" si="8"/>
        <v>0</v>
      </c>
      <c r="AF33" s="131">
        <f t="shared" si="9"/>
        <v>0</v>
      </c>
      <c r="AG33" s="158">
        <f t="shared" si="10"/>
        <v>0</v>
      </c>
      <c r="AI33" s="73" t="str">
        <f t="shared" si="33"/>
        <v/>
      </c>
      <c r="AJ33" s="76"/>
      <c r="AN33" s="73" t="str">
        <f t="shared" si="34"/>
        <v/>
      </c>
      <c r="AO33">
        <v>0</v>
      </c>
      <c r="AP33" t="e">
        <f t="shared" si="18"/>
        <v>#VALUE!</v>
      </c>
    </row>
    <row r="34" spans="1:42" ht="15.75" x14ac:dyDescent="0.3">
      <c r="A34" s="191"/>
      <c r="B34" s="192"/>
      <c r="C34" s="193"/>
      <c r="D34" s="12"/>
      <c r="E34" s="4" t="str">
        <f t="shared" si="22"/>
        <v/>
      </c>
      <c r="F34" s="27" t="str">
        <f t="shared" si="1"/>
        <v/>
      </c>
      <c r="G34" s="37">
        <f t="shared" si="13"/>
        <v>0</v>
      </c>
      <c r="H34" s="27" t="str">
        <f t="shared" si="35"/>
        <v/>
      </c>
      <c r="I34" s="36" t="str">
        <f t="shared" si="15"/>
        <v/>
      </c>
      <c r="J34" s="84"/>
      <c r="K34" s="28" t="str">
        <f t="shared" si="16"/>
        <v/>
      </c>
      <c r="L34" s="30" t="str">
        <f t="shared" si="23"/>
        <v/>
      </c>
      <c r="M34" s="156" t="str">
        <f t="shared" si="24"/>
        <v/>
      </c>
      <c r="N34" s="161">
        <f t="shared" si="25"/>
        <v>0</v>
      </c>
      <c r="O34" s="69">
        <f t="shared" si="26"/>
        <v>0</v>
      </c>
      <c r="P34" s="131">
        <f t="shared" si="27"/>
        <v>0</v>
      </c>
      <c r="Q34" s="69">
        <f t="shared" si="28"/>
        <v>0</v>
      </c>
      <c r="R34" s="131">
        <f t="shared" si="29"/>
        <v>0</v>
      </c>
      <c r="S34" s="69">
        <f t="shared" si="30"/>
        <v>0</v>
      </c>
      <c r="T34" s="70">
        <f t="shared" si="31"/>
        <v>0</v>
      </c>
      <c r="U34" s="69">
        <f t="shared" si="32"/>
        <v>0</v>
      </c>
      <c r="V34" s="131">
        <f t="shared" si="19"/>
        <v>0</v>
      </c>
      <c r="W34" s="69">
        <f t="shared" si="20"/>
        <v>0</v>
      </c>
      <c r="X34" s="131">
        <f t="shared" si="2"/>
        <v>0</v>
      </c>
      <c r="Y34" s="69">
        <f t="shared" si="3"/>
        <v>0</v>
      </c>
      <c r="Z34" s="131">
        <f t="shared" si="4"/>
        <v>0</v>
      </c>
      <c r="AA34" s="69">
        <f t="shared" si="17"/>
        <v>0</v>
      </c>
      <c r="AB34" s="131">
        <f t="shared" si="5"/>
        <v>0</v>
      </c>
      <c r="AC34" s="69">
        <f t="shared" si="6"/>
        <v>0</v>
      </c>
      <c r="AD34" s="131">
        <f t="shared" si="7"/>
        <v>0</v>
      </c>
      <c r="AE34" s="69">
        <f t="shared" si="8"/>
        <v>0</v>
      </c>
      <c r="AF34" s="131">
        <f t="shared" si="9"/>
        <v>0</v>
      </c>
      <c r="AG34" s="158">
        <f t="shared" si="10"/>
        <v>0</v>
      </c>
      <c r="AI34" s="73" t="str">
        <f t="shared" si="33"/>
        <v/>
      </c>
      <c r="AJ34" s="76"/>
      <c r="AN34" s="73" t="str">
        <f t="shared" si="34"/>
        <v/>
      </c>
      <c r="AO34">
        <v>0</v>
      </c>
      <c r="AP34" t="e">
        <f t="shared" si="18"/>
        <v>#VALUE!</v>
      </c>
    </row>
    <row r="35" spans="1:42" ht="15.75" x14ac:dyDescent="0.3">
      <c r="A35" s="191"/>
      <c r="B35" s="192"/>
      <c r="C35" s="193"/>
      <c r="D35" s="12"/>
      <c r="E35" s="4" t="str">
        <f t="shared" si="22"/>
        <v/>
      </c>
      <c r="F35" s="27" t="str">
        <f t="shared" si="1"/>
        <v/>
      </c>
      <c r="G35" s="37">
        <f t="shared" si="13"/>
        <v>0</v>
      </c>
      <c r="H35" s="27" t="str">
        <f t="shared" si="35"/>
        <v/>
      </c>
      <c r="I35" s="36" t="str">
        <f t="shared" si="15"/>
        <v/>
      </c>
      <c r="J35" s="84"/>
      <c r="K35" s="28" t="str">
        <f t="shared" si="16"/>
        <v/>
      </c>
      <c r="L35" s="30" t="str">
        <f t="shared" si="23"/>
        <v/>
      </c>
      <c r="M35" s="156" t="str">
        <f t="shared" si="24"/>
        <v/>
      </c>
      <c r="N35" s="161">
        <f t="shared" si="25"/>
        <v>0</v>
      </c>
      <c r="O35" s="69">
        <f t="shared" si="26"/>
        <v>0</v>
      </c>
      <c r="P35" s="131">
        <f t="shared" si="27"/>
        <v>0</v>
      </c>
      <c r="Q35" s="69">
        <f t="shared" si="28"/>
        <v>0</v>
      </c>
      <c r="R35" s="131">
        <f t="shared" si="29"/>
        <v>0</v>
      </c>
      <c r="S35" s="69">
        <f t="shared" si="30"/>
        <v>0</v>
      </c>
      <c r="T35" s="70">
        <f t="shared" si="31"/>
        <v>0</v>
      </c>
      <c r="U35" s="69">
        <f t="shared" si="32"/>
        <v>0</v>
      </c>
      <c r="V35" s="131">
        <f t="shared" si="19"/>
        <v>0</v>
      </c>
      <c r="W35" s="69">
        <f t="shared" si="20"/>
        <v>0</v>
      </c>
      <c r="X35" s="131">
        <f t="shared" si="2"/>
        <v>0</v>
      </c>
      <c r="Y35" s="69">
        <f t="shared" si="3"/>
        <v>0</v>
      </c>
      <c r="Z35" s="131">
        <f t="shared" si="4"/>
        <v>0</v>
      </c>
      <c r="AA35" s="69">
        <f t="shared" si="17"/>
        <v>0</v>
      </c>
      <c r="AB35" s="131">
        <f t="shared" si="5"/>
        <v>0</v>
      </c>
      <c r="AC35" s="69">
        <f t="shared" si="6"/>
        <v>0</v>
      </c>
      <c r="AD35" s="131">
        <f t="shared" si="7"/>
        <v>0</v>
      </c>
      <c r="AE35" s="69">
        <f t="shared" si="8"/>
        <v>0</v>
      </c>
      <c r="AF35" s="131">
        <f t="shared" si="9"/>
        <v>0</v>
      </c>
      <c r="AG35" s="158">
        <f t="shared" si="10"/>
        <v>0</v>
      </c>
      <c r="AI35" s="73" t="str">
        <f t="shared" si="33"/>
        <v/>
      </c>
      <c r="AJ35" s="76"/>
      <c r="AN35" s="73" t="str">
        <f t="shared" si="34"/>
        <v/>
      </c>
      <c r="AO35">
        <v>0</v>
      </c>
      <c r="AP35" t="e">
        <f t="shared" si="18"/>
        <v>#VALUE!</v>
      </c>
    </row>
    <row r="36" spans="1:42" ht="15.75" x14ac:dyDescent="0.3">
      <c r="A36" s="191"/>
      <c r="B36" s="192"/>
      <c r="C36" s="193"/>
      <c r="D36" s="12"/>
      <c r="E36" s="4" t="str">
        <f t="shared" si="22"/>
        <v/>
      </c>
      <c r="F36" s="27" t="str">
        <f t="shared" si="1"/>
        <v/>
      </c>
      <c r="G36" s="37">
        <f t="shared" si="13"/>
        <v>0</v>
      </c>
      <c r="H36" s="27" t="str">
        <f t="shared" si="35"/>
        <v/>
      </c>
      <c r="I36" s="36" t="str">
        <f t="shared" si="15"/>
        <v/>
      </c>
      <c r="J36" s="84"/>
      <c r="K36" s="28" t="str">
        <f t="shared" si="16"/>
        <v/>
      </c>
      <c r="L36" s="30" t="str">
        <f t="shared" si="23"/>
        <v/>
      </c>
      <c r="M36" s="156" t="str">
        <f t="shared" si="24"/>
        <v/>
      </c>
      <c r="N36" s="161">
        <f t="shared" si="25"/>
        <v>0</v>
      </c>
      <c r="O36" s="69">
        <f t="shared" si="26"/>
        <v>0</v>
      </c>
      <c r="P36" s="131">
        <f t="shared" si="27"/>
        <v>0</v>
      </c>
      <c r="Q36" s="69">
        <f t="shared" si="28"/>
        <v>0</v>
      </c>
      <c r="R36" s="131">
        <f t="shared" si="29"/>
        <v>0</v>
      </c>
      <c r="S36" s="69">
        <f t="shared" si="30"/>
        <v>0</v>
      </c>
      <c r="T36" s="70">
        <f t="shared" si="31"/>
        <v>0</v>
      </c>
      <c r="U36" s="69">
        <f t="shared" si="32"/>
        <v>0</v>
      </c>
      <c r="V36" s="131">
        <f t="shared" si="19"/>
        <v>0</v>
      </c>
      <c r="W36" s="69">
        <f t="shared" si="20"/>
        <v>0</v>
      </c>
      <c r="X36" s="131">
        <f t="shared" si="2"/>
        <v>0</v>
      </c>
      <c r="Y36" s="69">
        <f t="shared" si="3"/>
        <v>0</v>
      </c>
      <c r="Z36" s="131">
        <f t="shared" si="4"/>
        <v>0</v>
      </c>
      <c r="AA36" s="69">
        <f t="shared" si="17"/>
        <v>0</v>
      </c>
      <c r="AB36" s="131">
        <f t="shared" si="5"/>
        <v>0</v>
      </c>
      <c r="AC36" s="69">
        <f t="shared" si="6"/>
        <v>0</v>
      </c>
      <c r="AD36" s="131">
        <f t="shared" si="7"/>
        <v>0</v>
      </c>
      <c r="AE36" s="69">
        <f t="shared" si="8"/>
        <v>0</v>
      </c>
      <c r="AF36" s="131">
        <f t="shared" si="9"/>
        <v>0</v>
      </c>
      <c r="AG36" s="158">
        <f t="shared" si="10"/>
        <v>0</v>
      </c>
      <c r="AI36" s="73" t="str">
        <f t="shared" si="33"/>
        <v/>
      </c>
      <c r="AJ36" s="76"/>
      <c r="AN36" s="73" t="str">
        <f t="shared" si="34"/>
        <v/>
      </c>
      <c r="AO36">
        <v>0</v>
      </c>
      <c r="AP36" t="e">
        <f t="shared" si="18"/>
        <v>#VALUE!</v>
      </c>
    </row>
    <row r="37" spans="1:42" ht="15.75" x14ac:dyDescent="0.3">
      <c r="A37" s="191"/>
      <c r="B37" s="192"/>
      <c r="C37" s="193"/>
      <c r="D37" s="12"/>
      <c r="E37" s="4" t="str">
        <f t="shared" si="22"/>
        <v/>
      </c>
      <c r="F37" s="27" t="str">
        <f t="shared" si="1"/>
        <v/>
      </c>
      <c r="G37" s="37">
        <f t="shared" si="13"/>
        <v>0</v>
      </c>
      <c r="H37" s="27" t="str">
        <f t="shared" si="35"/>
        <v/>
      </c>
      <c r="I37" s="36" t="str">
        <f t="shared" si="15"/>
        <v/>
      </c>
      <c r="J37" s="84"/>
      <c r="K37" s="28" t="str">
        <f t="shared" si="16"/>
        <v/>
      </c>
      <c r="L37" s="30" t="str">
        <f t="shared" si="23"/>
        <v/>
      </c>
      <c r="M37" s="156" t="str">
        <f t="shared" si="24"/>
        <v/>
      </c>
      <c r="N37" s="161">
        <f t="shared" si="25"/>
        <v>0</v>
      </c>
      <c r="O37" s="69">
        <f t="shared" si="26"/>
        <v>0</v>
      </c>
      <c r="P37" s="131">
        <f t="shared" si="27"/>
        <v>0</v>
      </c>
      <c r="Q37" s="69">
        <f t="shared" si="28"/>
        <v>0</v>
      </c>
      <c r="R37" s="131">
        <f t="shared" si="29"/>
        <v>0</v>
      </c>
      <c r="S37" s="69">
        <f t="shared" si="30"/>
        <v>0</v>
      </c>
      <c r="T37" s="70">
        <f t="shared" si="31"/>
        <v>0</v>
      </c>
      <c r="U37" s="69">
        <f t="shared" si="32"/>
        <v>0</v>
      </c>
      <c r="V37" s="131">
        <f t="shared" si="19"/>
        <v>0</v>
      </c>
      <c r="W37" s="69">
        <f t="shared" si="20"/>
        <v>0</v>
      </c>
      <c r="X37" s="131">
        <f t="shared" si="2"/>
        <v>0</v>
      </c>
      <c r="Y37" s="69">
        <f t="shared" si="3"/>
        <v>0</v>
      </c>
      <c r="Z37" s="131">
        <f t="shared" si="4"/>
        <v>0</v>
      </c>
      <c r="AA37" s="69">
        <f t="shared" si="17"/>
        <v>0</v>
      </c>
      <c r="AB37" s="131">
        <f t="shared" si="5"/>
        <v>0</v>
      </c>
      <c r="AC37" s="69">
        <f t="shared" si="6"/>
        <v>0</v>
      </c>
      <c r="AD37" s="131">
        <f t="shared" si="7"/>
        <v>0</v>
      </c>
      <c r="AE37" s="69">
        <f t="shared" si="8"/>
        <v>0</v>
      </c>
      <c r="AF37" s="131">
        <f t="shared" si="9"/>
        <v>0</v>
      </c>
      <c r="AG37" s="158">
        <f t="shared" si="10"/>
        <v>0</v>
      </c>
      <c r="AI37" s="73" t="str">
        <f t="shared" si="33"/>
        <v/>
      </c>
      <c r="AJ37" s="76"/>
      <c r="AN37" s="73" t="str">
        <f t="shared" si="34"/>
        <v/>
      </c>
      <c r="AO37">
        <v>0</v>
      </c>
      <c r="AP37" t="e">
        <f t="shared" si="18"/>
        <v>#VALUE!</v>
      </c>
    </row>
    <row r="38" spans="1:42" ht="15.75" x14ac:dyDescent="0.3">
      <c r="A38" s="191"/>
      <c r="B38" s="192"/>
      <c r="C38" s="193"/>
      <c r="D38" s="12"/>
      <c r="E38" s="4" t="str">
        <f t="shared" si="22"/>
        <v/>
      </c>
      <c r="F38" s="27" t="str">
        <f t="shared" si="1"/>
        <v/>
      </c>
      <c r="G38" s="37">
        <f t="shared" si="13"/>
        <v>0</v>
      </c>
      <c r="H38" s="27" t="str">
        <f t="shared" si="35"/>
        <v/>
      </c>
      <c r="I38" s="36" t="str">
        <f t="shared" si="15"/>
        <v/>
      </c>
      <c r="J38" s="84"/>
      <c r="K38" s="28" t="str">
        <f t="shared" si="16"/>
        <v/>
      </c>
      <c r="L38" s="30" t="str">
        <f t="shared" si="23"/>
        <v/>
      </c>
      <c r="M38" s="156" t="str">
        <f t="shared" si="24"/>
        <v/>
      </c>
      <c r="N38" s="161">
        <f t="shared" si="25"/>
        <v>0</v>
      </c>
      <c r="O38" s="69">
        <f t="shared" si="26"/>
        <v>0</v>
      </c>
      <c r="P38" s="131">
        <f t="shared" si="27"/>
        <v>0</v>
      </c>
      <c r="Q38" s="69">
        <f t="shared" si="28"/>
        <v>0</v>
      </c>
      <c r="R38" s="131">
        <f t="shared" si="29"/>
        <v>0</v>
      </c>
      <c r="S38" s="69">
        <f t="shared" si="30"/>
        <v>0</v>
      </c>
      <c r="T38" s="70">
        <f t="shared" si="31"/>
        <v>0</v>
      </c>
      <c r="U38" s="69">
        <f t="shared" si="32"/>
        <v>0</v>
      </c>
      <c r="V38" s="131">
        <f t="shared" si="19"/>
        <v>0</v>
      </c>
      <c r="W38" s="69">
        <f t="shared" si="20"/>
        <v>0</v>
      </c>
      <c r="X38" s="131">
        <f t="shared" si="2"/>
        <v>0</v>
      </c>
      <c r="Y38" s="69">
        <f t="shared" si="3"/>
        <v>0</v>
      </c>
      <c r="Z38" s="131">
        <f t="shared" si="4"/>
        <v>0</v>
      </c>
      <c r="AA38" s="69">
        <f t="shared" si="17"/>
        <v>0</v>
      </c>
      <c r="AB38" s="131">
        <f t="shared" si="5"/>
        <v>0</v>
      </c>
      <c r="AC38" s="69">
        <f t="shared" si="6"/>
        <v>0</v>
      </c>
      <c r="AD38" s="131">
        <f t="shared" si="7"/>
        <v>0</v>
      </c>
      <c r="AE38" s="69">
        <f t="shared" si="8"/>
        <v>0</v>
      </c>
      <c r="AF38" s="131">
        <f t="shared" si="9"/>
        <v>0</v>
      </c>
      <c r="AG38" s="158">
        <f t="shared" si="10"/>
        <v>0</v>
      </c>
      <c r="AI38" s="73" t="str">
        <f t="shared" si="33"/>
        <v/>
      </c>
      <c r="AJ38" s="79"/>
      <c r="AN38" s="73" t="str">
        <f t="shared" si="34"/>
        <v/>
      </c>
      <c r="AO38">
        <v>0</v>
      </c>
      <c r="AP38" t="e">
        <f t="shared" si="18"/>
        <v>#VALUE!</v>
      </c>
    </row>
    <row r="39" spans="1:42" ht="15.75" x14ac:dyDescent="0.3">
      <c r="A39" s="191"/>
      <c r="B39" s="192"/>
      <c r="C39" s="193"/>
      <c r="D39" s="12"/>
      <c r="E39" s="4" t="str">
        <f t="shared" si="22"/>
        <v/>
      </c>
      <c r="F39" s="27" t="str">
        <f t="shared" si="1"/>
        <v/>
      </c>
      <c r="G39" s="37">
        <f t="shared" si="13"/>
        <v>0</v>
      </c>
      <c r="H39" s="27" t="str">
        <f t="shared" si="35"/>
        <v/>
      </c>
      <c r="I39" s="36" t="str">
        <f t="shared" si="15"/>
        <v/>
      </c>
      <c r="J39" s="84"/>
      <c r="K39" s="28" t="str">
        <f t="shared" si="16"/>
        <v/>
      </c>
      <c r="L39" s="30" t="str">
        <f t="shared" si="23"/>
        <v/>
      </c>
      <c r="M39" s="156" t="str">
        <f t="shared" si="24"/>
        <v/>
      </c>
      <c r="N39" s="161">
        <f t="shared" si="25"/>
        <v>0</v>
      </c>
      <c r="O39" s="69">
        <f t="shared" si="26"/>
        <v>0</v>
      </c>
      <c r="P39" s="131">
        <f t="shared" si="27"/>
        <v>0</v>
      </c>
      <c r="Q39" s="69">
        <f t="shared" si="28"/>
        <v>0</v>
      </c>
      <c r="R39" s="131">
        <f t="shared" si="29"/>
        <v>0</v>
      </c>
      <c r="S39" s="69">
        <f t="shared" si="30"/>
        <v>0</v>
      </c>
      <c r="T39" s="70">
        <f t="shared" si="31"/>
        <v>0</v>
      </c>
      <c r="U39" s="69">
        <f t="shared" si="32"/>
        <v>0</v>
      </c>
      <c r="V39" s="131">
        <f t="shared" si="19"/>
        <v>0</v>
      </c>
      <c r="W39" s="69">
        <f t="shared" si="20"/>
        <v>0</v>
      </c>
      <c r="X39" s="131">
        <f t="shared" si="2"/>
        <v>0</v>
      </c>
      <c r="Y39" s="69">
        <f t="shared" si="3"/>
        <v>0</v>
      </c>
      <c r="Z39" s="131">
        <f t="shared" si="4"/>
        <v>0</v>
      </c>
      <c r="AA39" s="69">
        <f t="shared" si="17"/>
        <v>0</v>
      </c>
      <c r="AB39" s="131">
        <f t="shared" si="5"/>
        <v>0</v>
      </c>
      <c r="AC39" s="69">
        <f t="shared" si="6"/>
        <v>0</v>
      </c>
      <c r="AD39" s="131">
        <f t="shared" si="7"/>
        <v>0</v>
      </c>
      <c r="AE39" s="69">
        <f t="shared" si="8"/>
        <v>0</v>
      </c>
      <c r="AF39" s="131">
        <f t="shared" si="9"/>
        <v>0</v>
      </c>
      <c r="AG39" s="158">
        <f t="shared" si="10"/>
        <v>0</v>
      </c>
      <c r="AI39" s="73" t="str">
        <f t="shared" si="33"/>
        <v/>
      </c>
      <c r="AJ39" s="76"/>
      <c r="AN39" s="73" t="str">
        <f t="shared" si="34"/>
        <v/>
      </c>
      <c r="AO39">
        <v>0</v>
      </c>
      <c r="AP39" t="e">
        <f t="shared" si="18"/>
        <v>#VALUE!</v>
      </c>
    </row>
    <row r="40" spans="1:42" ht="15.75" x14ac:dyDescent="0.3">
      <c r="A40" s="191"/>
      <c r="B40" s="192"/>
      <c r="C40" s="193"/>
      <c r="D40" s="12"/>
      <c r="E40" s="4" t="str">
        <f t="shared" si="22"/>
        <v/>
      </c>
      <c r="F40" s="27" t="str">
        <f t="shared" si="1"/>
        <v/>
      </c>
      <c r="G40" s="37">
        <f t="shared" si="13"/>
        <v>0</v>
      </c>
      <c r="H40" s="27" t="str">
        <f t="shared" si="35"/>
        <v/>
      </c>
      <c r="I40" s="36" t="str">
        <f t="shared" si="15"/>
        <v/>
      </c>
      <c r="J40" s="84"/>
      <c r="K40" s="28" t="str">
        <f t="shared" si="16"/>
        <v/>
      </c>
      <c r="L40" s="30" t="str">
        <f t="shared" si="23"/>
        <v/>
      </c>
      <c r="M40" s="156" t="str">
        <f t="shared" si="24"/>
        <v/>
      </c>
      <c r="N40" s="161">
        <f t="shared" si="25"/>
        <v>0</v>
      </c>
      <c r="O40" s="69">
        <f t="shared" si="26"/>
        <v>0</v>
      </c>
      <c r="P40" s="131">
        <f t="shared" si="27"/>
        <v>0</v>
      </c>
      <c r="Q40" s="69">
        <f t="shared" si="28"/>
        <v>0</v>
      </c>
      <c r="R40" s="131">
        <f t="shared" si="29"/>
        <v>0</v>
      </c>
      <c r="S40" s="69">
        <f t="shared" si="30"/>
        <v>0</v>
      </c>
      <c r="T40" s="70">
        <f t="shared" si="31"/>
        <v>0</v>
      </c>
      <c r="U40" s="69">
        <f t="shared" si="32"/>
        <v>0</v>
      </c>
      <c r="V40" s="131">
        <f t="shared" si="19"/>
        <v>0</v>
      </c>
      <c r="W40" s="69">
        <f t="shared" si="20"/>
        <v>0</v>
      </c>
      <c r="X40" s="131">
        <f t="shared" si="2"/>
        <v>0</v>
      </c>
      <c r="Y40" s="69">
        <f t="shared" si="3"/>
        <v>0</v>
      </c>
      <c r="Z40" s="131">
        <f t="shared" si="4"/>
        <v>0</v>
      </c>
      <c r="AA40" s="69">
        <f t="shared" si="17"/>
        <v>0</v>
      </c>
      <c r="AB40" s="131">
        <f t="shared" si="5"/>
        <v>0</v>
      </c>
      <c r="AC40" s="69">
        <f t="shared" si="6"/>
        <v>0</v>
      </c>
      <c r="AD40" s="131">
        <f t="shared" si="7"/>
        <v>0</v>
      </c>
      <c r="AE40" s="69">
        <f t="shared" si="8"/>
        <v>0</v>
      </c>
      <c r="AF40" s="131">
        <f t="shared" si="9"/>
        <v>0</v>
      </c>
      <c r="AG40" s="158">
        <f t="shared" si="10"/>
        <v>0</v>
      </c>
      <c r="AI40" s="73" t="str">
        <f t="shared" si="33"/>
        <v/>
      </c>
      <c r="AJ40" s="76"/>
      <c r="AN40" s="73" t="str">
        <f t="shared" si="34"/>
        <v/>
      </c>
      <c r="AO40">
        <v>0</v>
      </c>
      <c r="AP40" t="e">
        <f t="shared" si="18"/>
        <v>#VALUE!</v>
      </c>
    </row>
    <row r="41" spans="1:42" ht="15.75" x14ac:dyDescent="0.3">
      <c r="A41" s="191"/>
      <c r="B41" s="192"/>
      <c r="C41" s="193"/>
      <c r="D41" s="12"/>
      <c r="E41" s="4" t="str">
        <f t="shared" si="22"/>
        <v/>
      </c>
      <c r="F41" s="27" t="str">
        <f t="shared" si="1"/>
        <v/>
      </c>
      <c r="G41" s="37">
        <f t="shared" si="13"/>
        <v>0</v>
      </c>
      <c r="H41" s="27" t="str">
        <f t="shared" si="35"/>
        <v/>
      </c>
      <c r="I41" s="36" t="str">
        <f t="shared" si="15"/>
        <v/>
      </c>
      <c r="J41" s="84"/>
      <c r="K41" s="28" t="str">
        <f t="shared" si="16"/>
        <v/>
      </c>
      <c r="L41" s="30" t="str">
        <f t="shared" si="23"/>
        <v/>
      </c>
      <c r="M41" s="156" t="str">
        <f t="shared" si="24"/>
        <v/>
      </c>
      <c r="N41" s="161">
        <f t="shared" si="25"/>
        <v>0</v>
      </c>
      <c r="O41" s="69">
        <f t="shared" si="26"/>
        <v>0</v>
      </c>
      <c r="P41" s="131">
        <f t="shared" si="27"/>
        <v>0</v>
      </c>
      <c r="Q41" s="69">
        <f t="shared" si="28"/>
        <v>0</v>
      </c>
      <c r="R41" s="131">
        <f t="shared" si="29"/>
        <v>0</v>
      </c>
      <c r="S41" s="69">
        <f t="shared" si="30"/>
        <v>0</v>
      </c>
      <c r="T41" s="70">
        <f t="shared" si="31"/>
        <v>0</v>
      </c>
      <c r="U41" s="69">
        <f t="shared" si="32"/>
        <v>0</v>
      </c>
      <c r="V41" s="131">
        <f t="shared" si="19"/>
        <v>0</v>
      </c>
      <c r="W41" s="69">
        <f t="shared" si="20"/>
        <v>0</v>
      </c>
      <c r="X41" s="131">
        <f t="shared" si="2"/>
        <v>0</v>
      </c>
      <c r="Y41" s="69">
        <f t="shared" si="3"/>
        <v>0</v>
      </c>
      <c r="Z41" s="131">
        <f t="shared" si="4"/>
        <v>0</v>
      </c>
      <c r="AA41" s="69">
        <f t="shared" si="17"/>
        <v>0</v>
      </c>
      <c r="AB41" s="131">
        <f t="shared" si="5"/>
        <v>0</v>
      </c>
      <c r="AC41" s="69">
        <f t="shared" si="6"/>
        <v>0</v>
      </c>
      <c r="AD41" s="131">
        <f t="shared" si="7"/>
        <v>0</v>
      </c>
      <c r="AE41" s="69">
        <f t="shared" si="8"/>
        <v>0</v>
      </c>
      <c r="AF41" s="131">
        <f t="shared" si="9"/>
        <v>0</v>
      </c>
      <c r="AG41" s="158">
        <f t="shared" si="10"/>
        <v>0</v>
      </c>
      <c r="AI41" s="73" t="str">
        <f t="shared" si="33"/>
        <v/>
      </c>
      <c r="AJ41" s="76"/>
      <c r="AN41" s="73" t="str">
        <f t="shared" si="34"/>
        <v/>
      </c>
      <c r="AO41">
        <v>0</v>
      </c>
      <c r="AP41" t="e">
        <f t="shared" si="18"/>
        <v>#VALUE!</v>
      </c>
    </row>
    <row r="42" spans="1:42" ht="15.75" x14ac:dyDescent="0.3">
      <c r="A42" s="191"/>
      <c r="B42" s="192"/>
      <c r="C42" s="193"/>
      <c r="D42" s="12"/>
      <c r="E42" s="4" t="str">
        <f t="shared" si="22"/>
        <v/>
      </c>
      <c r="F42" s="27" t="str">
        <f t="shared" si="1"/>
        <v/>
      </c>
      <c r="G42" s="37">
        <f t="shared" si="13"/>
        <v>0</v>
      </c>
      <c r="H42" s="27" t="str">
        <f t="shared" si="35"/>
        <v/>
      </c>
      <c r="I42" s="36" t="str">
        <f t="shared" si="15"/>
        <v/>
      </c>
      <c r="J42" s="84"/>
      <c r="K42" s="28" t="str">
        <f t="shared" si="16"/>
        <v/>
      </c>
      <c r="L42" s="30" t="str">
        <f t="shared" si="23"/>
        <v/>
      </c>
      <c r="M42" s="156" t="str">
        <f t="shared" si="24"/>
        <v/>
      </c>
      <c r="N42" s="161">
        <f t="shared" si="25"/>
        <v>0</v>
      </c>
      <c r="O42" s="69">
        <f t="shared" si="26"/>
        <v>0</v>
      </c>
      <c r="P42" s="131">
        <f t="shared" si="27"/>
        <v>0</v>
      </c>
      <c r="Q42" s="69">
        <f t="shared" si="28"/>
        <v>0</v>
      </c>
      <c r="R42" s="131">
        <f t="shared" si="29"/>
        <v>0</v>
      </c>
      <c r="S42" s="69">
        <f t="shared" si="30"/>
        <v>0</v>
      </c>
      <c r="T42" s="70">
        <f t="shared" si="31"/>
        <v>0</v>
      </c>
      <c r="U42" s="69">
        <f t="shared" si="32"/>
        <v>0</v>
      </c>
      <c r="V42" s="131">
        <f t="shared" si="19"/>
        <v>0</v>
      </c>
      <c r="W42" s="69">
        <f t="shared" si="20"/>
        <v>0</v>
      </c>
      <c r="X42" s="131">
        <f t="shared" si="2"/>
        <v>0</v>
      </c>
      <c r="Y42" s="69">
        <f t="shared" si="3"/>
        <v>0</v>
      </c>
      <c r="Z42" s="131">
        <f t="shared" si="4"/>
        <v>0</v>
      </c>
      <c r="AA42" s="69">
        <f t="shared" si="17"/>
        <v>0</v>
      </c>
      <c r="AB42" s="131">
        <f t="shared" si="5"/>
        <v>0</v>
      </c>
      <c r="AC42" s="69">
        <f t="shared" si="6"/>
        <v>0</v>
      </c>
      <c r="AD42" s="131">
        <f t="shared" si="7"/>
        <v>0</v>
      </c>
      <c r="AE42" s="69">
        <f t="shared" si="8"/>
        <v>0</v>
      </c>
      <c r="AF42" s="131">
        <f t="shared" si="9"/>
        <v>0</v>
      </c>
      <c r="AG42" s="158">
        <f t="shared" si="10"/>
        <v>0</v>
      </c>
      <c r="AI42" s="73" t="str">
        <f t="shared" si="33"/>
        <v/>
      </c>
      <c r="AJ42" s="76"/>
      <c r="AN42" s="73" t="str">
        <f t="shared" si="34"/>
        <v/>
      </c>
      <c r="AO42">
        <v>0</v>
      </c>
      <c r="AP42" t="e">
        <f t="shared" si="18"/>
        <v>#VALUE!</v>
      </c>
    </row>
    <row r="43" spans="1:42" ht="15.75" x14ac:dyDescent="0.3">
      <c r="A43" s="191"/>
      <c r="B43" s="192"/>
      <c r="C43" s="193"/>
      <c r="D43" s="12"/>
      <c r="E43" s="4" t="str">
        <f>IF(D43="","",D43/$D$58)</f>
        <v/>
      </c>
      <c r="F43" s="27" t="str">
        <f t="shared" si="1"/>
        <v/>
      </c>
      <c r="G43" s="37">
        <f t="shared" si="13"/>
        <v>0</v>
      </c>
      <c r="H43" s="27" t="str">
        <f t="shared" si="35"/>
        <v/>
      </c>
      <c r="I43" s="36" t="str">
        <f t="shared" si="15"/>
        <v/>
      </c>
      <c r="J43" s="84"/>
      <c r="K43" s="28" t="str">
        <f t="shared" si="16"/>
        <v/>
      </c>
      <c r="L43" s="30" t="str">
        <f t="shared" si="23"/>
        <v/>
      </c>
      <c r="M43" s="156" t="str">
        <f t="shared" si="24"/>
        <v/>
      </c>
      <c r="N43" s="161">
        <f t="shared" si="25"/>
        <v>0</v>
      </c>
      <c r="O43" s="69">
        <f t="shared" si="26"/>
        <v>0</v>
      </c>
      <c r="P43" s="131">
        <f t="shared" si="27"/>
        <v>0</v>
      </c>
      <c r="Q43" s="69">
        <f t="shared" si="28"/>
        <v>0</v>
      </c>
      <c r="R43" s="131">
        <f t="shared" si="29"/>
        <v>0</v>
      </c>
      <c r="S43" s="69">
        <f t="shared" si="30"/>
        <v>0</v>
      </c>
      <c r="T43" s="70">
        <f t="shared" si="31"/>
        <v>0</v>
      </c>
      <c r="U43" s="69">
        <f t="shared" si="32"/>
        <v>0</v>
      </c>
      <c r="V43" s="131">
        <f t="shared" si="19"/>
        <v>0</v>
      </c>
      <c r="W43" s="69">
        <f t="shared" si="20"/>
        <v>0</v>
      </c>
      <c r="X43" s="131">
        <f t="shared" si="2"/>
        <v>0</v>
      </c>
      <c r="Y43" s="69">
        <f t="shared" si="3"/>
        <v>0</v>
      </c>
      <c r="Z43" s="131">
        <f t="shared" si="4"/>
        <v>0</v>
      </c>
      <c r="AA43" s="69">
        <f t="shared" si="17"/>
        <v>0</v>
      </c>
      <c r="AB43" s="131">
        <f t="shared" si="5"/>
        <v>0</v>
      </c>
      <c r="AC43" s="69">
        <f t="shared" si="6"/>
        <v>0</v>
      </c>
      <c r="AD43" s="131">
        <f t="shared" si="7"/>
        <v>0</v>
      </c>
      <c r="AE43" s="69">
        <f t="shared" si="8"/>
        <v>0</v>
      </c>
      <c r="AF43" s="131">
        <f t="shared" si="9"/>
        <v>0</v>
      </c>
      <c r="AG43" s="158">
        <f t="shared" si="10"/>
        <v>0</v>
      </c>
      <c r="AI43" s="73" t="str">
        <f t="shared" si="33"/>
        <v/>
      </c>
      <c r="AJ43" s="76"/>
      <c r="AN43" s="73" t="str">
        <f t="shared" si="34"/>
        <v/>
      </c>
      <c r="AO43">
        <v>0</v>
      </c>
      <c r="AP43" t="e">
        <f t="shared" si="18"/>
        <v>#VALUE!</v>
      </c>
    </row>
    <row r="44" spans="1:42" ht="15.75" x14ac:dyDescent="0.3">
      <c r="A44" s="191"/>
      <c r="B44" s="192"/>
      <c r="C44" s="193"/>
      <c r="D44" s="12"/>
      <c r="E44" s="4" t="str">
        <f t="shared" si="22"/>
        <v/>
      </c>
      <c r="F44" s="27" t="str">
        <f t="shared" si="1"/>
        <v/>
      </c>
      <c r="G44" s="37">
        <f t="shared" si="13"/>
        <v>0</v>
      </c>
      <c r="H44" s="27" t="str">
        <f t="shared" si="35"/>
        <v/>
      </c>
      <c r="I44" s="36" t="str">
        <f t="shared" si="15"/>
        <v/>
      </c>
      <c r="J44" s="84"/>
      <c r="K44" s="28" t="str">
        <f t="shared" si="16"/>
        <v/>
      </c>
      <c r="L44" s="30" t="str">
        <f t="shared" si="23"/>
        <v/>
      </c>
      <c r="M44" s="156" t="str">
        <f t="shared" si="24"/>
        <v/>
      </c>
      <c r="N44" s="161">
        <f t="shared" si="25"/>
        <v>0</v>
      </c>
      <c r="O44" s="69">
        <f t="shared" si="26"/>
        <v>0</v>
      </c>
      <c r="P44" s="131">
        <f t="shared" si="27"/>
        <v>0</v>
      </c>
      <c r="Q44" s="69">
        <f t="shared" si="28"/>
        <v>0</v>
      </c>
      <c r="R44" s="131">
        <f t="shared" si="29"/>
        <v>0</v>
      </c>
      <c r="S44" s="69">
        <f t="shared" si="30"/>
        <v>0</v>
      </c>
      <c r="T44" s="70">
        <f t="shared" si="31"/>
        <v>0</v>
      </c>
      <c r="U44" s="69">
        <f t="shared" si="32"/>
        <v>0</v>
      </c>
      <c r="V44" s="131">
        <f t="shared" si="19"/>
        <v>0</v>
      </c>
      <c r="W44" s="69">
        <f t="shared" si="20"/>
        <v>0</v>
      </c>
      <c r="X44" s="131">
        <f t="shared" si="2"/>
        <v>0</v>
      </c>
      <c r="Y44" s="69">
        <f t="shared" si="3"/>
        <v>0</v>
      </c>
      <c r="Z44" s="131">
        <f t="shared" si="4"/>
        <v>0</v>
      </c>
      <c r="AA44" s="69">
        <f t="shared" si="17"/>
        <v>0</v>
      </c>
      <c r="AB44" s="131">
        <f t="shared" si="5"/>
        <v>0</v>
      </c>
      <c r="AC44" s="69">
        <f t="shared" si="6"/>
        <v>0</v>
      </c>
      <c r="AD44" s="131">
        <f t="shared" si="7"/>
        <v>0</v>
      </c>
      <c r="AE44" s="69">
        <f t="shared" si="8"/>
        <v>0</v>
      </c>
      <c r="AF44" s="131">
        <f t="shared" si="9"/>
        <v>0</v>
      </c>
      <c r="AG44" s="158">
        <f t="shared" si="10"/>
        <v>0</v>
      </c>
      <c r="AI44" s="73" t="str">
        <f t="shared" si="33"/>
        <v/>
      </c>
      <c r="AJ44" s="76"/>
      <c r="AN44" s="73" t="str">
        <f t="shared" si="34"/>
        <v/>
      </c>
      <c r="AO44">
        <v>0</v>
      </c>
      <c r="AP44" t="e">
        <f t="shared" si="18"/>
        <v>#VALUE!</v>
      </c>
    </row>
    <row r="45" spans="1:42" ht="15.75" x14ac:dyDescent="0.3">
      <c r="A45" s="191"/>
      <c r="B45" s="192"/>
      <c r="C45" s="193"/>
      <c r="D45" s="12"/>
      <c r="E45" s="4" t="str">
        <f t="shared" si="22"/>
        <v/>
      </c>
      <c r="F45" s="27" t="str">
        <f t="shared" si="1"/>
        <v/>
      </c>
      <c r="G45" s="37">
        <f t="shared" si="13"/>
        <v>0</v>
      </c>
      <c r="H45" s="27" t="str">
        <f t="shared" si="35"/>
        <v/>
      </c>
      <c r="I45" s="36" t="str">
        <f t="shared" si="15"/>
        <v/>
      </c>
      <c r="J45" s="84"/>
      <c r="K45" s="28" t="str">
        <f t="shared" si="16"/>
        <v/>
      </c>
      <c r="L45" s="30" t="str">
        <f t="shared" si="23"/>
        <v/>
      </c>
      <c r="M45" s="156" t="str">
        <f t="shared" si="24"/>
        <v/>
      </c>
      <c r="N45" s="161">
        <f t="shared" si="25"/>
        <v>0</v>
      </c>
      <c r="O45" s="69">
        <f t="shared" si="26"/>
        <v>0</v>
      </c>
      <c r="P45" s="131">
        <f t="shared" si="27"/>
        <v>0</v>
      </c>
      <c r="Q45" s="69">
        <f t="shared" si="28"/>
        <v>0</v>
      </c>
      <c r="R45" s="131">
        <f t="shared" si="29"/>
        <v>0</v>
      </c>
      <c r="S45" s="69">
        <f t="shared" si="30"/>
        <v>0</v>
      </c>
      <c r="T45" s="70">
        <f t="shared" si="31"/>
        <v>0</v>
      </c>
      <c r="U45" s="69">
        <f t="shared" si="32"/>
        <v>0</v>
      </c>
      <c r="V45" s="131">
        <f t="shared" si="19"/>
        <v>0</v>
      </c>
      <c r="W45" s="69">
        <f t="shared" si="20"/>
        <v>0</v>
      </c>
      <c r="X45" s="131">
        <f t="shared" si="2"/>
        <v>0</v>
      </c>
      <c r="Y45" s="69">
        <f t="shared" si="3"/>
        <v>0</v>
      </c>
      <c r="Z45" s="131">
        <f t="shared" si="4"/>
        <v>0</v>
      </c>
      <c r="AA45" s="69">
        <f t="shared" si="17"/>
        <v>0</v>
      </c>
      <c r="AB45" s="131">
        <f t="shared" si="5"/>
        <v>0</v>
      </c>
      <c r="AC45" s="69">
        <f t="shared" si="6"/>
        <v>0</v>
      </c>
      <c r="AD45" s="131">
        <f t="shared" si="7"/>
        <v>0</v>
      </c>
      <c r="AE45" s="69">
        <f t="shared" si="8"/>
        <v>0</v>
      </c>
      <c r="AF45" s="131">
        <f t="shared" si="9"/>
        <v>0</v>
      </c>
      <c r="AG45" s="158">
        <f t="shared" si="10"/>
        <v>0</v>
      </c>
      <c r="AI45" s="73" t="str">
        <f t="shared" si="33"/>
        <v/>
      </c>
      <c r="AJ45" s="76"/>
      <c r="AN45" s="73" t="str">
        <f t="shared" si="34"/>
        <v/>
      </c>
      <c r="AO45">
        <v>0</v>
      </c>
      <c r="AP45" t="e">
        <f t="shared" si="18"/>
        <v>#VALUE!</v>
      </c>
    </row>
    <row r="46" spans="1:42" ht="15.75" x14ac:dyDescent="0.3">
      <c r="A46" s="191"/>
      <c r="B46" s="192"/>
      <c r="C46" s="193"/>
      <c r="D46" s="12"/>
      <c r="E46" s="4" t="str">
        <f t="shared" si="22"/>
        <v/>
      </c>
      <c r="F46" s="27" t="str">
        <f t="shared" si="1"/>
        <v/>
      </c>
      <c r="G46" s="37">
        <f t="shared" si="13"/>
        <v>0</v>
      </c>
      <c r="H46" s="27" t="str">
        <f t="shared" si="35"/>
        <v/>
      </c>
      <c r="I46" s="36" t="str">
        <f t="shared" si="15"/>
        <v/>
      </c>
      <c r="J46" s="84"/>
      <c r="K46" s="28" t="str">
        <f t="shared" si="16"/>
        <v/>
      </c>
      <c r="L46" s="30" t="str">
        <f t="shared" si="23"/>
        <v/>
      </c>
      <c r="M46" s="156" t="str">
        <f t="shared" si="24"/>
        <v/>
      </c>
      <c r="N46" s="161">
        <f t="shared" si="25"/>
        <v>0</v>
      </c>
      <c r="O46" s="69">
        <f t="shared" si="26"/>
        <v>0</v>
      </c>
      <c r="P46" s="131">
        <f t="shared" si="27"/>
        <v>0</v>
      </c>
      <c r="Q46" s="69">
        <f t="shared" si="28"/>
        <v>0</v>
      </c>
      <c r="R46" s="131">
        <f t="shared" si="29"/>
        <v>0</v>
      </c>
      <c r="S46" s="69">
        <f t="shared" si="30"/>
        <v>0</v>
      </c>
      <c r="T46" s="70">
        <f t="shared" si="31"/>
        <v>0</v>
      </c>
      <c r="U46" s="69">
        <f t="shared" si="32"/>
        <v>0</v>
      </c>
      <c r="V46" s="131">
        <f t="shared" si="19"/>
        <v>0</v>
      </c>
      <c r="W46" s="69">
        <f t="shared" si="20"/>
        <v>0</v>
      </c>
      <c r="X46" s="131">
        <f t="shared" si="2"/>
        <v>0</v>
      </c>
      <c r="Y46" s="69">
        <f t="shared" si="3"/>
        <v>0</v>
      </c>
      <c r="Z46" s="131">
        <f t="shared" si="4"/>
        <v>0</v>
      </c>
      <c r="AA46" s="69">
        <f t="shared" si="17"/>
        <v>0</v>
      </c>
      <c r="AB46" s="131">
        <f t="shared" si="5"/>
        <v>0</v>
      </c>
      <c r="AC46" s="69">
        <f t="shared" si="6"/>
        <v>0</v>
      </c>
      <c r="AD46" s="131">
        <f t="shared" si="7"/>
        <v>0</v>
      </c>
      <c r="AE46" s="69">
        <f t="shared" si="8"/>
        <v>0</v>
      </c>
      <c r="AF46" s="131">
        <f t="shared" si="9"/>
        <v>0</v>
      </c>
      <c r="AG46" s="158">
        <f t="shared" si="10"/>
        <v>0</v>
      </c>
      <c r="AI46" s="73" t="str">
        <f t="shared" si="33"/>
        <v/>
      </c>
      <c r="AJ46" s="76"/>
      <c r="AN46" s="73" t="str">
        <f t="shared" si="34"/>
        <v/>
      </c>
      <c r="AO46">
        <v>0</v>
      </c>
      <c r="AP46" t="e">
        <f t="shared" si="18"/>
        <v>#VALUE!</v>
      </c>
    </row>
    <row r="47" spans="1:42" ht="15.75" x14ac:dyDescent="0.3">
      <c r="A47" s="191"/>
      <c r="B47" s="192"/>
      <c r="C47" s="193"/>
      <c r="D47" s="12"/>
      <c r="E47" s="4" t="str">
        <f t="shared" si="22"/>
        <v/>
      </c>
      <c r="F47" s="27" t="str">
        <f t="shared" si="1"/>
        <v/>
      </c>
      <c r="G47" s="37">
        <f t="shared" si="13"/>
        <v>0</v>
      </c>
      <c r="H47" s="27" t="str">
        <f t="shared" si="35"/>
        <v/>
      </c>
      <c r="I47" s="36" t="str">
        <f t="shared" si="15"/>
        <v/>
      </c>
      <c r="J47" s="84"/>
      <c r="K47" s="28" t="str">
        <f t="shared" si="16"/>
        <v/>
      </c>
      <c r="L47" s="30" t="str">
        <f t="shared" si="23"/>
        <v/>
      </c>
      <c r="M47" s="156" t="str">
        <f t="shared" si="24"/>
        <v/>
      </c>
      <c r="N47" s="161">
        <f t="shared" si="25"/>
        <v>0</v>
      </c>
      <c r="O47" s="69">
        <f t="shared" si="26"/>
        <v>0</v>
      </c>
      <c r="P47" s="131">
        <f t="shared" si="27"/>
        <v>0</v>
      </c>
      <c r="Q47" s="69">
        <f t="shared" si="28"/>
        <v>0</v>
      </c>
      <c r="R47" s="131">
        <f t="shared" si="29"/>
        <v>0</v>
      </c>
      <c r="S47" s="69">
        <f t="shared" si="30"/>
        <v>0</v>
      </c>
      <c r="T47" s="70">
        <f t="shared" si="31"/>
        <v>0</v>
      </c>
      <c r="U47" s="69">
        <f t="shared" si="32"/>
        <v>0</v>
      </c>
      <c r="V47" s="131">
        <f t="shared" si="19"/>
        <v>0</v>
      </c>
      <c r="W47" s="69">
        <f t="shared" si="20"/>
        <v>0</v>
      </c>
      <c r="X47" s="131">
        <f t="shared" si="2"/>
        <v>0</v>
      </c>
      <c r="Y47" s="69">
        <f t="shared" si="3"/>
        <v>0</v>
      </c>
      <c r="Z47" s="131">
        <f t="shared" si="4"/>
        <v>0</v>
      </c>
      <c r="AA47" s="69">
        <f t="shared" si="17"/>
        <v>0</v>
      </c>
      <c r="AB47" s="131">
        <f t="shared" si="5"/>
        <v>0</v>
      </c>
      <c r="AC47" s="69">
        <f t="shared" si="6"/>
        <v>0</v>
      </c>
      <c r="AD47" s="131">
        <f t="shared" si="7"/>
        <v>0</v>
      </c>
      <c r="AE47" s="69">
        <f t="shared" si="8"/>
        <v>0</v>
      </c>
      <c r="AF47" s="131">
        <f t="shared" si="9"/>
        <v>0</v>
      </c>
      <c r="AG47" s="158">
        <f t="shared" si="10"/>
        <v>0</v>
      </c>
      <c r="AI47" s="73" t="str">
        <f t="shared" si="33"/>
        <v/>
      </c>
      <c r="AJ47" s="76"/>
      <c r="AN47" s="73" t="str">
        <f t="shared" si="34"/>
        <v/>
      </c>
      <c r="AO47">
        <v>0</v>
      </c>
      <c r="AP47" t="e">
        <f t="shared" si="18"/>
        <v>#VALUE!</v>
      </c>
    </row>
    <row r="48" spans="1:42" ht="15.75" x14ac:dyDescent="0.3">
      <c r="A48" s="191"/>
      <c r="B48" s="192"/>
      <c r="C48" s="193"/>
      <c r="D48" s="12"/>
      <c r="E48" s="4" t="str">
        <f t="shared" si="22"/>
        <v/>
      </c>
      <c r="F48" s="27" t="str">
        <f t="shared" si="1"/>
        <v/>
      </c>
      <c r="G48" s="37">
        <f t="shared" si="13"/>
        <v>0</v>
      </c>
      <c r="H48" s="27" t="str">
        <f t="shared" si="35"/>
        <v/>
      </c>
      <c r="I48" s="36" t="str">
        <f t="shared" si="15"/>
        <v/>
      </c>
      <c r="J48" s="84"/>
      <c r="K48" s="28" t="str">
        <f t="shared" si="16"/>
        <v/>
      </c>
      <c r="L48" s="30" t="str">
        <f t="shared" si="23"/>
        <v/>
      </c>
      <c r="M48" s="156" t="str">
        <f t="shared" si="24"/>
        <v/>
      </c>
      <c r="N48" s="161">
        <f t="shared" si="25"/>
        <v>0</v>
      </c>
      <c r="O48" s="69">
        <f t="shared" si="26"/>
        <v>0</v>
      </c>
      <c r="P48" s="131">
        <f t="shared" si="27"/>
        <v>0</v>
      </c>
      <c r="Q48" s="69">
        <f t="shared" si="28"/>
        <v>0</v>
      </c>
      <c r="R48" s="131">
        <f t="shared" si="29"/>
        <v>0</v>
      </c>
      <c r="S48" s="69">
        <f t="shared" si="30"/>
        <v>0</v>
      </c>
      <c r="T48" s="70">
        <f t="shared" si="31"/>
        <v>0</v>
      </c>
      <c r="U48" s="69">
        <f t="shared" si="32"/>
        <v>0</v>
      </c>
      <c r="V48" s="131">
        <f t="shared" si="19"/>
        <v>0</v>
      </c>
      <c r="W48" s="69">
        <f t="shared" si="20"/>
        <v>0</v>
      </c>
      <c r="X48" s="131">
        <f t="shared" si="2"/>
        <v>0</v>
      </c>
      <c r="Y48" s="69">
        <f t="shared" si="3"/>
        <v>0</v>
      </c>
      <c r="Z48" s="131">
        <f t="shared" si="4"/>
        <v>0</v>
      </c>
      <c r="AA48" s="69">
        <f t="shared" si="17"/>
        <v>0</v>
      </c>
      <c r="AB48" s="131">
        <f t="shared" si="5"/>
        <v>0</v>
      </c>
      <c r="AC48" s="69">
        <f t="shared" si="6"/>
        <v>0</v>
      </c>
      <c r="AD48" s="131">
        <f t="shared" si="7"/>
        <v>0</v>
      </c>
      <c r="AE48" s="69">
        <f t="shared" si="8"/>
        <v>0</v>
      </c>
      <c r="AF48" s="131">
        <f t="shared" si="9"/>
        <v>0</v>
      </c>
      <c r="AG48" s="158">
        <f t="shared" si="10"/>
        <v>0</v>
      </c>
      <c r="AI48" s="73" t="str">
        <f t="shared" si="33"/>
        <v/>
      </c>
      <c r="AJ48" s="76"/>
      <c r="AN48" s="73" t="str">
        <f t="shared" si="34"/>
        <v/>
      </c>
      <c r="AO48">
        <v>0</v>
      </c>
      <c r="AP48" t="e">
        <f t="shared" si="18"/>
        <v>#VALUE!</v>
      </c>
    </row>
    <row r="49" spans="1:42" ht="15.75" x14ac:dyDescent="0.3">
      <c r="A49" s="191"/>
      <c r="B49" s="192"/>
      <c r="C49" s="193"/>
      <c r="D49" s="12"/>
      <c r="E49" s="4" t="str">
        <f t="shared" si="22"/>
        <v/>
      </c>
      <c r="F49" s="27" t="str">
        <f t="shared" si="1"/>
        <v/>
      </c>
      <c r="G49" s="37">
        <f t="shared" si="13"/>
        <v>0</v>
      </c>
      <c r="H49" s="27" t="str">
        <f t="shared" si="35"/>
        <v/>
      </c>
      <c r="I49" s="36" t="str">
        <f t="shared" si="15"/>
        <v/>
      </c>
      <c r="J49" s="84"/>
      <c r="K49" s="28" t="str">
        <f t="shared" si="16"/>
        <v/>
      </c>
      <c r="L49" s="30" t="str">
        <f t="shared" si="23"/>
        <v/>
      </c>
      <c r="M49" s="156" t="str">
        <f t="shared" si="24"/>
        <v/>
      </c>
      <c r="N49" s="161">
        <f t="shared" si="25"/>
        <v>0</v>
      </c>
      <c r="O49" s="69">
        <f t="shared" si="26"/>
        <v>0</v>
      </c>
      <c r="P49" s="131">
        <f t="shared" si="27"/>
        <v>0</v>
      </c>
      <c r="Q49" s="69">
        <f t="shared" si="28"/>
        <v>0</v>
      </c>
      <c r="R49" s="131">
        <f t="shared" si="29"/>
        <v>0</v>
      </c>
      <c r="S49" s="69">
        <f t="shared" si="30"/>
        <v>0</v>
      </c>
      <c r="T49" s="70">
        <f t="shared" si="31"/>
        <v>0</v>
      </c>
      <c r="U49" s="69">
        <f t="shared" si="32"/>
        <v>0</v>
      </c>
      <c r="V49" s="131">
        <f t="shared" si="19"/>
        <v>0</v>
      </c>
      <c r="W49" s="69">
        <f t="shared" si="20"/>
        <v>0</v>
      </c>
      <c r="X49" s="131">
        <f t="shared" si="2"/>
        <v>0</v>
      </c>
      <c r="Y49" s="69">
        <f t="shared" si="3"/>
        <v>0</v>
      </c>
      <c r="Z49" s="131">
        <f t="shared" si="4"/>
        <v>0</v>
      </c>
      <c r="AA49" s="69">
        <f t="shared" si="17"/>
        <v>0</v>
      </c>
      <c r="AB49" s="131">
        <f t="shared" si="5"/>
        <v>0</v>
      </c>
      <c r="AC49" s="69">
        <f t="shared" si="6"/>
        <v>0</v>
      </c>
      <c r="AD49" s="131">
        <f t="shared" si="7"/>
        <v>0</v>
      </c>
      <c r="AE49" s="69">
        <f t="shared" si="8"/>
        <v>0</v>
      </c>
      <c r="AF49" s="131">
        <f t="shared" si="9"/>
        <v>0</v>
      </c>
      <c r="AG49" s="158">
        <f t="shared" si="10"/>
        <v>0</v>
      </c>
      <c r="AI49" s="73" t="str">
        <f t="shared" si="33"/>
        <v/>
      </c>
      <c r="AJ49" s="76"/>
      <c r="AN49" s="73" t="str">
        <f t="shared" si="34"/>
        <v/>
      </c>
      <c r="AO49">
        <v>0</v>
      </c>
      <c r="AP49" t="e">
        <f t="shared" si="18"/>
        <v>#VALUE!</v>
      </c>
    </row>
    <row r="50" spans="1:42" ht="16.5" thickBot="1" x14ac:dyDescent="0.35">
      <c r="A50" s="191"/>
      <c r="B50" s="192"/>
      <c r="C50" s="193"/>
      <c r="D50" s="12"/>
      <c r="E50" s="4" t="str">
        <f t="shared" si="22"/>
        <v/>
      </c>
      <c r="F50" s="27" t="str">
        <f t="shared" si="1"/>
        <v/>
      </c>
      <c r="G50" s="37">
        <f t="shared" si="13"/>
        <v>0</v>
      </c>
      <c r="H50" s="27" t="str">
        <f t="shared" si="35"/>
        <v/>
      </c>
      <c r="I50" s="36" t="str">
        <f t="shared" si="15"/>
        <v/>
      </c>
      <c r="J50" s="84"/>
      <c r="K50" s="28" t="str">
        <f t="shared" si="16"/>
        <v/>
      </c>
      <c r="L50" s="92" t="str">
        <f t="shared" si="23"/>
        <v/>
      </c>
      <c r="M50" s="153" t="str">
        <f t="shared" si="24"/>
        <v/>
      </c>
      <c r="N50" s="162">
        <f t="shared" si="25"/>
        <v>0</v>
      </c>
      <c r="O50" s="163">
        <f t="shared" si="26"/>
        <v>0</v>
      </c>
      <c r="P50" s="164">
        <f t="shared" si="27"/>
        <v>0</v>
      </c>
      <c r="Q50" s="163">
        <f t="shared" si="28"/>
        <v>0</v>
      </c>
      <c r="R50" s="164">
        <f t="shared" si="29"/>
        <v>0</v>
      </c>
      <c r="S50" s="163">
        <f t="shared" si="30"/>
        <v>0</v>
      </c>
      <c r="T50" s="165">
        <f t="shared" si="31"/>
        <v>0</v>
      </c>
      <c r="U50" s="163">
        <f t="shared" si="32"/>
        <v>0</v>
      </c>
      <c r="V50" s="164">
        <f t="shared" si="19"/>
        <v>0</v>
      </c>
      <c r="W50" s="163">
        <f t="shared" si="20"/>
        <v>0</v>
      </c>
      <c r="X50" s="164">
        <f t="shared" si="2"/>
        <v>0</v>
      </c>
      <c r="Y50" s="163">
        <f t="shared" si="3"/>
        <v>0</v>
      </c>
      <c r="Z50" s="164">
        <f t="shared" si="4"/>
        <v>0</v>
      </c>
      <c r="AA50" s="69">
        <f t="shared" si="17"/>
        <v>0</v>
      </c>
      <c r="AB50" s="164">
        <f t="shared" si="5"/>
        <v>0</v>
      </c>
      <c r="AC50" s="163">
        <f t="shared" si="6"/>
        <v>0</v>
      </c>
      <c r="AD50" s="164">
        <f t="shared" si="7"/>
        <v>0</v>
      </c>
      <c r="AE50" s="163">
        <f t="shared" si="8"/>
        <v>0</v>
      </c>
      <c r="AF50" s="164">
        <f t="shared" si="9"/>
        <v>0</v>
      </c>
      <c r="AG50" s="166">
        <f t="shared" si="10"/>
        <v>0</v>
      </c>
      <c r="AI50" s="73" t="str">
        <f t="shared" si="33"/>
        <v/>
      </c>
      <c r="AJ50" s="76"/>
      <c r="AN50" s="73" t="str">
        <f t="shared" si="34"/>
        <v/>
      </c>
      <c r="AO50">
        <v>0</v>
      </c>
      <c r="AP50" t="e">
        <f t="shared" si="18"/>
        <v>#VALUE!</v>
      </c>
    </row>
    <row r="51" spans="1:42" ht="17.25" thickTop="1" thickBot="1" x14ac:dyDescent="0.35">
      <c r="A51" s="194" t="s">
        <v>341</v>
      </c>
      <c r="B51" s="194"/>
      <c r="C51" s="194"/>
      <c r="D51" s="130"/>
      <c r="E51" s="98"/>
      <c r="F51" s="90"/>
      <c r="G51" s="33"/>
      <c r="H51" s="90"/>
      <c r="I51" s="99"/>
      <c r="J51" s="100"/>
      <c r="K51" s="32"/>
      <c r="L51" s="32"/>
      <c r="M51" s="32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33"/>
      <c r="AI51" s="33"/>
      <c r="AJ51" s="76"/>
    </row>
    <row r="52" spans="1:42" ht="16.5" thickBot="1" x14ac:dyDescent="0.35">
      <c r="A52" s="195"/>
      <c r="B52" s="195"/>
      <c r="C52" s="195"/>
      <c r="D52" s="12"/>
      <c r="E52" s="102"/>
      <c r="F52" s="90"/>
      <c r="G52" s="33"/>
      <c r="H52" s="90"/>
      <c r="I52" s="99"/>
      <c r="J52" s="100"/>
      <c r="K52" s="32"/>
      <c r="L52" s="32"/>
      <c r="M52" s="32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33"/>
      <c r="AI52" s="113" t="str">
        <f>IF(A52="","",COUNTIF($A$52:$C$56,A52)=1)</f>
        <v/>
      </c>
      <c r="AJ52" s="114">
        <f>IF(OR(AI52=FALSE,AI53=FALSE,AI54=FALSE,AI55=FALSE,AI56=FALSE),1,0)</f>
        <v>0</v>
      </c>
    </row>
    <row r="53" spans="1:42" ht="15.75" x14ac:dyDescent="0.3">
      <c r="A53" s="195"/>
      <c r="B53" s="195"/>
      <c r="C53" s="195"/>
      <c r="D53" s="12"/>
      <c r="E53" s="102"/>
      <c r="F53" s="90"/>
      <c r="G53" s="33"/>
      <c r="H53" s="90"/>
      <c r="I53" s="99"/>
      <c r="J53" s="100"/>
      <c r="K53" s="32"/>
      <c r="L53" s="32"/>
      <c r="M53" s="32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33"/>
      <c r="AI53" s="113" t="str">
        <f>IF(A53="","",COUNTIF($A$52:$C$56,A53)=1)</f>
        <v/>
      </c>
      <c r="AJ53" s="76"/>
    </row>
    <row r="54" spans="1:42" ht="15.75" x14ac:dyDescent="0.3">
      <c r="A54" s="195"/>
      <c r="B54" s="195"/>
      <c r="C54" s="195"/>
      <c r="D54" s="12"/>
      <c r="E54" s="102"/>
      <c r="F54" s="90"/>
      <c r="G54" s="33"/>
      <c r="H54" s="90"/>
      <c r="I54" s="99"/>
      <c r="J54" s="100"/>
      <c r="K54" s="32"/>
      <c r="L54" s="32"/>
      <c r="M54" s="32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33"/>
      <c r="AI54" s="113" t="str">
        <f>IF(A54="","",COUNTIF($A$52:$C$56,A54)=1)</f>
        <v/>
      </c>
      <c r="AJ54" s="76"/>
    </row>
    <row r="55" spans="1:42" ht="15.75" x14ac:dyDescent="0.3">
      <c r="A55" s="195"/>
      <c r="B55" s="195"/>
      <c r="C55" s="195"/>
      <c r="D55" s="12"/>
      <c r="E55" s="102"/>
      <c r="F55" s="90"/>
      <c r="G55" s="33"/>
      <c r="H55" s="90"/>
      <c r="I55" s="99"/>
      <c r="J55" s="100"/>
      <c r="K55" s="32"/>
      <c r="L55" s="32"/>
      <c r="M55" s="32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33"/>
      <c r="AI55" s="113" t="str">
        <f>IF(A55="","",COUNTIF($A$52:$C$56,A55)=1)</f>
        <v/>
      </c>
      <c r="AJ55" s="76"/>
    </row>
    <row r="56" spans="1:42" ht="15.75" x14ac:dyDescent="0.3">
      <c r="A56" s="195"/>
      <c r="B56" s="195"/>
      <c r="C56" s="195"/>
      <c r="D56" s="91"/>
      <c r="E56" s="102"/>
      <c r="F56" s="90"/>
      <c r="G56" s="33"/>
      <c r="H56" s="90"/>
      <c r="I56" s="99"/>
      <c r="J56" s="100"/>
      <c r="K56" s="32"/>
      <c r="L56" s="32"/>
      <c r="M56" s="32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33"/>
      <c r="AI56" s="113" t="str">
        <f>IF(A56="","",COUNTIF($A$52:$C$56,A56)=1)</f>
        <v/>
      </c>
      <c r="AJ56" s="76"/>
    </row>
    <row r="57" spans="1:42" ht="16.5" thickBot="1" x14ac:dyDescent="0.35">
      <c r="A57" s="130"/>
      <c r="B57" s="130"/>
      <c r="C57" s="89" t="s">
        <v>356</v>
      </c>
      <c r="D57" s="112">
        <f>SUM(D52:D56,D58)</f>
        <v>0</v>
      </c>
      <c r="E57" s="103"/>
      <c r="F57" s="90"/>
      <c r="G57" s="33"/>
      <c r="H57" s="90"/>
      <c r="I57" s="99"/>
      <c r="J57" s="100"/>
      <c r="K57" s="32"/>
      <c r="L57" s="32"/>
      <c r="M57" s="32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33"/>
      <c r="AI57" s="33"/>
      <c r="AJ57" s="76"/>
    </row>
    <row r="58" spans="1:42" ht="16.5" thickTop="1" thickBot="1" x14ac:dyDescent="0.3">
      <c r="A58" s="1"/>
      <c r="B58" s="1"/>
      <c r="C58" s="109" t="s">
        <v>357</v>
      </c>
      <c r="D58" s="108">
        <f>SUM(D16:D50)</f>
        <v>0</v>
      </c>
      <c r="E58" s="104">
        <f>SUM(E16:E50)</f>
        <v>0</v>
      </c>
      <c r="F58" s="18"/>
      <c r="G58" s="93">
        <f>SUM(G16:G50)</f>
        <v>0</v>
      </c>
      <c r="H58" s="94">
        <f>COUNT(H16:H50)</f>
        <v>0</v>
      </c>
      <c r="I58" s="94">
        <f>COUNT(I16:I50)</f>
        <v>0</v>
      </c>
      <c r="J58" s="38"/>
      <c r="K58" s="95">
        <f>COUNT(K16:K50)</f>
        <v>0</v>
      </c>
      <c r="L58" s="96">
        <f>SUM(L31:L50)</f>
        <v>0</v>
      </c>
      <c r="M58" s="45">
        <f>SUM(M31:M50)</f>
        <v>0</v>
      </c>
      <c r="N58" s="169">
        <f>IF(SUM(N31:N50)&lt;=$O$59,0,1)</f>
        <v>0</v>
      </c>
      <c r="O58" s="170">
        <f t="shared" ref="O58:V58" si="36">IF(SUM(O31:O50)&lt;=$O$59,0,1)</f>
        <v>0</v>
      </c>
      <c r="P58" s="170">
        <f>IF(SUM(P31:P50)&lt;=$O$59,0,1)</f>
        <v>0</v>
      </c>
      <c r="Q58" s="170">
        <f>IF(SUM(Q24:Q50)&lt;=$O$59,0,1)</f>
        <v>0</v>
      </c>
      <c r="R58" s="170">
        <f t="shared" si="36"/>
        <v>0</v>
      </c>
      <c r="S58" s="170">
        <f t="shared" si="36"/>
        <v>0</v>
      </c>
      <c r="T58" s="170">
        <f t="shared" si="36"/>
        <v>0</v>
      </c>
      <c r="U58" s="170">
        <f t="shared" si="36"/>
        <v>0</v>
      </c>
      <c r="V58" s="170">
        <f t="shared" si="36"/>
        <v>0</v>
      </c>
      <c r="W58" s="170">
        <f>IF(SUM(W25:W50)&lt;=$O$59,0,1)</f>
        <v>0</v>
      </c>
      <c r="X58" s="170">
        <f t="shared" ref="X58:AF58" si="37">IF(SUM(X16:X50)&lt;=$O$59,0,1)</f>
        <v>0</v>
      </c>
      <c r="Y58" s="170">
        <f t="shared" si="37"/>
        <v>0</v>
      </c>
      <c r="Z58" s="170">
        <f t="shared" si="37"/>
        <v>0</v>
      </c>
      <c r="AA58" s="170">
        <f t="shared" si="37"/>
        <v>0</v>
      </c>
      <c r="AB58" s="170">
        <f t="shared" si="37"/>
        <v>0</v>
      </c>
      <c r="AC58" s="170">
        <f t="shared" si="37"/>
        <v>0</v>
      </c>
      <c r="AD58" s="170">
        <f t="shared" si="37"/>
        <v>0</v>
      </c>
      <c r="AE58" s="170">
        <f t="shared" si="37"/>
        <v>0</v>
      </c>
      <c r="AF58" s="170">
        <f t="shared" si="37"/>
        <v>0</v>
      </c>
      <c r="AG58" s="170">
        <f>IF(SUM(AG16:AG50)&lt;=$O$59,0,1)</f>
        <v>0</v>
      </c>
      <c r="AH58" s="171">
        <f>SUM(N58:AG58)</f>
        <v>0</v>
      </c>
    </row>
    <row r="59" spans="1:42" ht="15.75" thickBot="1" x14ac:dyDescent="0.3">
      <c r="A59" s="1"/>
      <c r="B59" s="1"/>
      <c r="C59" s="110" t="s">
        <v>6</v>
      </c>
      <c r="D59" s="105">
        <f>SUM(D16:D23)</f>
        <v>0</v>
      </c>
      <c r="E59" s="104">
        <f>SUM(E16:E23)</f>
        <v>0</v>
      </c>
      <c r="F59" s="1"/>
      <c r="H59" s="35"/>
      <c r="I59" s="13" t="s">
        <v>24</v>
      </c>
      <c r="J59" s="21">
        <f>SUMIF(I16:I50,"1",E16:E50)</f>
        <v>0</v>
      </c>
      <c r="K59" s="22">
        <f>(5-H58)/10</f>
        <v>0.5</v>
      </c>
      <c r="L59" s="1"/>
      <c r="M59" s="1"/>
      <c r="N59" s="167"/>
      <c r="O59" s="168">
        <v>0.3</v>
      </c>
    </row>
    <row r="60" spans="1:42" ht="15.75" thickBot="1" x14ac:dyDescent="0.3">
      <c r="A60" s="1"/>
      <c r="B60" s="1"/>
      <c r="C60" s="111" t="s">
        <v>7</v>
      </c>
      <c r="D60" s="105">
        <f>SUM(D25:D29)</f>
        <v>0</v>
      </c>
      <c r="E60" s="104">
        <f>SUM(E25:E29)</f>
        <v>0</v>
      </c>
      <c r="F60" s="1"/>
      <c r="G60" s="1"/>
      <c r="H60" s="35"/>
      <c r="I60" s="19" t="s">
        <v>20</v>
      </c>
      <c r="J60" s="22">
        <f>SUM(H58,I58)</f>
        <v>0</v>
      </c>
      <c r="K60" s="23" t="str">
        <f>IF(J59&gt;=K59,"ok","falsch")</f>
        <v>falsch</v>
      </c>
      <c r="L60" s="1"/>
      <c r="M60" s="1"/>
    </row>
    <row r="61" spans="1:42" hidden="1" x14ac:dyDescent="0.25">
      <c r="A61" s="1"/>
      <c r="B61" s="1"/>
      <c r="C61" s="18" t="s">
        <v>19</v>
      </c>
      <c r="D61" s="106">
        <f>SUMIF(I16:I50,1,D16:D50)</f>
        <v>0</v>
      </c>
      <c r="E61" s="107">
        <f>J59</f>
        <v>0</v>
      </c>
      <c r="F61" s="1"/>
      <c r="G61" s="1"/>
      <c r="H61" s="18"/>
      <c r="I61" s="24"/>
      <c r="J61" s="34" t="str">
        <f>IF(OR(AND(H58=2,E61&gt;=0.3,I58&gt;=6),H58&gt;=5),"ok",IF(OR(AND(H58=3,E61&gt;=0.2,I58&gt;=4),H58&gt;=5),"ok",IF(OR(AND(H58&gt;=4,E61&gt;=0.1),H58&gt;=5),"ok","falsch")))</f>
        <v>falsch</v>
      </c>
      <c r="K61" s="39"/>
      <c r="L61" s="1"/>
      <c r="M61" s="1"/>
    </row>
    <row r="62" spans="1:42" hidden="1" x14ac:dyDescent="0.25">
      <c r="A62" s="1"/>
      <c r="B62" s="1"/>
      <c r="C62" s="1"/>
      <c r="D62" s="126"/>
      <c r="E62" s="5"/>
      <c r="F62" s="1"/>
      <c r="G62" s="1"/>
      <c r="H62" s="18"/>
      <c r="I62" s="41"/>
      <c r="J62" s="18"/>
      <c r="K62" s="17"/>
      <c r="L62" s="18"/>
      <c r="M62" s="1"/>
    </row>
    <row r="63" spans="1:42" hidden="1" x14ac:dyDescent="0.25">
      <c r="A63" s="1"/>
      <c r="B63" s="1"/>
      <c r="C63" s="1"/>
      <c r="D63" s="126"/>
      <c r="E63" s="5"/>
      <c r="F63" s="1"/>
      <c r="G63" s="1"/>
      <c r="H63" s="18"/>
      <c r="I63" s="18"/>
      <c r="J63" s="17"/>
      <c r="K63" s="18"/>
      <c r="L63" s="18"/>
      <c r="M63" s="18"/>
      <c r="N63" s="17"/>
      <c r="O63" s="17"/>
    </row>
    <row r="64" spans="1:42" hidden="1" x14ac:dyDescent="0.25">
      <c r="F64" s="1"/>
      <c r="G64" s="1"/>
      <c r="H64" s="18"/>
      <c r="I64" s="18"/>
      <c r="J64" s="18"/>
      <c r="K64" s="18"/>
      <c r="L64" s="18"/>
      <c r="M64" s="18"/>
      <c r="N64" s="17"/>
      <c r="O64" s="17"/>
    </row>
    <row r="65" spans="1:15" hidden="1" x14ac:dyDescent="0.25">
      <c r="A65" s="1"/>
      <c r="B65" s="1"/>
      <c r="F65" s="1"/>
      <c r="G65" s="1"/>
      <c r="H65" s="18"/>
      <c r="I65" s="18"/>
      <c r="J65" s="18"/>
      <c r="K65" s="18"/>
      <c r="L65" s="18"/>
      <c r="M65" s="18"/>
      <c r="N65" s="17"/>
      <c r="O65" s="17"/>
    </row>
    <row r="66" spans="1:15" hidden="1" x14ac:dyDescent="0.25">
      <c r="A66" s="1"/>
      <c r="B66" s="1"/>
      <c r="C66" s="9" t="s">
        <v>13</v>
      </c>
      <c r="D66" s="40"/>
      <c r="E66" s="42"/>
      <c r="F66" s="1"/>
      <c r="G66" s="1"/>
      <c r="H66" s="18"/>
      <c r="I66" s="18"/>
      <c r="J66" s="18"/>
      <c r="K66" s="18"/>
      <c r="L66" s="18"/>
      <c r="M66" s="18"/>
      <c r="N66" s="17"/>
      <c r="O66" s="17"/>
    </row>
    <row r="67" spans="1:15" hidden="1" x14ac:dyDescent="0.25">
      <c r="A67" s="1"/>
      <c r="B67" s="1"/>
      <c r="C67" s="43" t="s">
        <v>15</v>
      </c>
      <c r="D67" s="18"/>
      <c r="E67" s="44">
        <f>SUMIF(G25:G29,0,E25:E29)</f>
        <v>0</v>
      </c>
      <c r="F67" s="1"/>
      <c r="G67" s="1"/>
      <c r="H67" s="18"/>
      <c r="I67" s="18"/>
      <c r="J67" s="18"/>
      <c r="K67" s="18"/>
      <c r="L67" s="18"/>
      <c r="M67" s="18"/>
      <c r="N67" s="17"/>
      <c r="O67" s="17"/>
    </row>
    <row r="68" spans="1:15" hidden="1" x14ac:dyDescent="0.25">
      <c r="A68" s="1"/>
      <c r="B68" s="1"/>
      <c r="C68" s="45"/>
      <c r="D68" s="7"/>
      <c r="E68" s="46"/>
      <c r="F68" s="1"/>
      <c r="G68" s="1"/>
      <c r="H68" s="18"/>
      <c r="I68" s="31"/>
      <c r="J68" s="31"/>
      <c r="K68" s="18"/>
      <c r="L68" s="18"/>
      <c r="M68" s="18"/>
      <c r="N68" s="17"/>
      <c r="O68" s="17"/>
    </row>
    <row r="69" spans="1:15" hidden="1" x14ac:dyDescent="0.25">
      <c r="A69" s="1"/>
      <c r="B69" s="1"/>
      <c r="C69" s="1"/>
      <c r="D69" s="1"/>
      <c r="E69" s="1"/>
      <c r="F69" s="1"/>
      <c r="G69" s="1"/>
      <c r="H69" s="18"/>
      <c r="I69" s="32"/>
      <c r="J69" s="32"/>
      <c r="K69" s="18"/>
      <c r="L69" s="18"/>
      <c r="M69" s="18"/>
      <c r="N69" s="17"/>
      <c r="O69" s="17"/>
    </row>
    <row r="70" spans="1:15" hidden="1" x14ac:dyDescent="0.25">
      <c r="A70" s="1"/>
      <c r="B70" s="1"/>
      <c r="C70" s="1"/>
      <c r="D70" s="1"/>
      <c r="E70" s="1"/>
      <c r="F70" s="1"/>
      <c r="G70" s="1"/>
      <c r="H70" s="18"/>
      <c r="I70" s="32"/>
      <c r="J70" s="32"/>
      <c r="K70" s="18"/>
      <c r="L70" s="18"/>
      <c r="M70" s="18"/>
      <c r="N70" s="17"/>
      <c r="O70" s="17"/>
    </row>
    <row r="71" spans="1:15" hidden="1" x14ac:dyDescent="0.25">
      <c r="A71" s="1"/>
      <c r="B71" s="1"/>
      <c r="C71" s="1"/>
      <c r="D71" s="1"/>
      <c r="E71" s="1"/>
      <c r="F71" s="1"/>
      <c r="G71" s="1"/>
      <c r="H71" s="18"/>
      <c r="I71" s="33"/>
      <c r="J71" s="33"/>
      <c r="K71" s="18"/>
      <c r="L71" s="18"/>
      <c r="M71" s="18"/>
      <c r="N71" s="17"/>
      <c r="O71" s="17"/>
    </row>
    <row r="72" spans="1:15" hidden="1" x14ac:dyDescent="0.25">
      <c r="A72" s="47" t="s">
        <v>26</v>
      </c>
      <c r="B72" s="47" t="s">
        <v>27</v>
      </c>
      <c r="C72" s="47" t="s">
        <v>28</v>
      </c>
      <c r="D72" s="47" t="s">
        <v>1</v>
      </c>
      <c r="E72" s="1"/>
      <c r="F72" s="1"/>
      <c r="G72" s="1"/>
      <c r="H72" s="18"/>
      <c r="I72" s="17"/>
      <c r="J72" s="17"/>
      <c r="K72" s="18"/>
      <c r="L72" s="18"/>
      <c r="M72" s="18"/>
      <c r="N72" s="17"/>
      <c r="O72" s="17"/>
    </row>
    <row r="73" spans="1:15" hidden="1" x14ac:dyDescent="0.25">
      <c r="A73" s="48">
        <v>962</v>
      </c>
      <c r="B73" s="47" t="s">
        <v>29</v>
      </c>
      <c r="C73" s="48">
        <v>2025</v>
      </c>
      <c r="D73" s="47" t="s">
        <v>30</v>
      </c>
      <c r="E73" s="1"/>
      <c r="F73" s="1"/>
      <c r="G73" s="1"/>
      <c r="H73" s="18"/>
      <c r="I73" s="18"/>
      <c r="J73" s="18"/>
      <c r="K73" s="18"/>
      <c r="L73" s="18"/>
      <c r="M73" s="18"/>
      <c r="N73" s="17"/>
      <c r="O73" s="17"/>
    </row>
    <row r="74" spans="1:15" hidden="1" x14ac:dyDescent="0.25">
      <c r="A74" s="179" t="s">
        <v>31</v>
      </c>
      <c r="B74" s="179"/>
      <c r="C74" s="179"/>
      <c r="D74" s="179"/>
      <c r="E74" s="1"/>
      <c r="F74" s="1"/>
      <c r="G74" s="1"/>
      <c r="H74" s="18"/>
      <c r="I74" s="18"/>
      <c r="J74" s="18"/>
      <c r="K74" s="18"/>
      <c r="L74" s="18"/>
      <c r="M74" s="18"/>
      <c r="N74" s="17"/>
      <c r="O74" s="17"/>
    </row>
    <row r="75" spans="1:15" hidden="1" x14ac:dyDescent="0.25">
      <c r="A75" s="143" t="s">
        <v>32</v>
      </c>
      <c r="B75" s="143" t="s">
        <v>33</v>
      </c>
      <c r="C75" s="143" t="s">
        <v>34</v>
      </c>
      <c r="D75" s="143" t="s">
        <v>35</v>
      </c>
      <c r="E75" s="1"/>
      <c r="F75" s="1"/>
      <c r="G75" s="1"/>
      <c r="H75" s="18"/>
      <c r="I75" s="18"/>
      <c r="J75" s="18"/>
      <c r="K75" s="18"/>
      <c r="L75" s="18"/>
      <c r="M75" s="18"/>
      <c r="N75" s="17"/>
      <c r="O75" s="17"/>
    </row>
    <row r="76" spans="1:15" hidden="1" x14ac:dyDescent="0.25">
      <c r="A76" s="50">
        <v>210</v>
      </c>
      <c r="B76" s="10" t="s">
        <v>36</v>
      </c>
      <c r="C76" s="51">
        <v>44562</v>
      </c>
      <c r="D76" s="51">
        <v>73415</v>
      </c>
      <c r="E76" s="64" t="str">
        <f t="shared" ref="E76:E138" si="38">A76&amp;" "&amp;B76</f>
        <v>210 Erbsen (Markerbse, Schalerbse, Zuckererbse, Futtererbse, Peluschke)</v>
      </c>
      <c r="F76" s="50"/>
      <c r="G76" s="10"/>
      <c r="I76" s="18"/>
      <c r="J76" s="18"/>
      <c r="K76" s="18"/>
      <c r="L76" s="18"/>
      <c r="M76" s="18"/>
      <c r="N76" s="17"/>
      <c r="O76" s="17"/>
    </row>
    <row r="77" spans="1:15" hidden="1" x14ac:dyDescent="0.25">
      <c r="A77" s="50">
        <v>211</v>
      </c>
      <c r="B77" s="10" t="s">
        <v>37</v>
      </c>
      <c r="C77" s="51">
        <v>44562</v>
      </c>
      <c r="D77" s="51">
        <v>73415</v>
      </c>
      <c r="E77" s="64" t="str">
        <f t="shared" si="38"/>
        <v>211 Gemüseerbse</v>
      </c>
      <c r="F77" s="50"/>
      <c r="G77" s="10"/>
      <c r="I77" s="18"/>
      <c r="J77" s="18"/>
      <c r="K77" s="18"/>
      <c r="L77" s="18"/>
      <c r="M77" s="18"/>
      <c r="N77" s="17"/>
      <c r="O77" s="17"/>
    </row>
    <row r="78" spans="1:15" hidden="1" x14ac:dyDescent="0.25">
      <c r="A78" s="50">
        <v>212</v>
      </c>
      <c r="B78" s="10" t="s">
        <v>38</v>
      </c>
      <c r="C78" s="51">
        <v>44562</v>
      </c>
      <c r="D78" s="51">
        <v>73415</v>
      </c>
      <c r="E78" s="64" t="str">
        <f t="shared" si="38"/>
        <v>212 Platterbse</v>
      </c>
      <c r="F78" s="50"/>
      <c r="G78" s="10"/>
      <c r="I78" s="18"/>
      <c r="J78" s="18"/>
      <c r="K78" s="18"/>
      <c r="L78" s="18"/>
      <c r="M78" s="18"/>
      <c r="N78" s="17"/>
      <c r="O78" s="17"/>
    </row>
    <row r="79" spans="1:15" hidden="1" x14ac:dyDescent="0.25">
      <c r="A79" s="50">
        <v>220</v>
      </c>
      <c r="B79" s="10" t="s">
        <v>39</v>
      </c>
      <c r="C79" s="51">
        <v>44562</v>
      </c>
      <c r="D79" s="51">
        <v>73415</v>
      </c>
      <c r="E79" s="64" t="str">
        <f t="shared" si="38"/>
        <v>220 Ackerbohne,Puffbohne,Pferdebohne,Dicke Bohne</v>
      </c>
      <c r="F79" s="50"/>
      <c r="G79" s="10"/>
      <c r="I79" s="18"/>
      <c r="J79" s="18"/>
      <c r="K79" s="18"/>
      <c r="L79" s="18"/>
      <c r="M79" s="18"/>
      <c r="N79" s="17"/>
      <c r="O79" s="17"/>
    </row>
    <row r="80" spans="1:15" hidden="1" x14ac:dyDescent="0.25">
      <c r="A80" s="50">
        <v>221</v>
      </c>
      <c r="B80" s="10" t="s">
        <v>40</v>
      </c>
      <c r="C80" s="51">
        <v>44562</v>
      </c>
      <c r="D80" s="51">
        <v>73415</v>
      </c>
      <c r="E80" s="64" t="str">
        <f t="shared" si="38"/>
        <v>221 Wicken (Pannonische, Zottelwicke, Saatwicke)</v>
      </c>
      <c r="F80" s="50"/>
      <c r="G80" s="10"/>
      <c r="I80" s="18"/>
      <c r="J80" s="18"/>
      <c r="K80" s="18"/>
      <c r="L80" s="18"/>
      <c r="M80" s="18"/>
      <c r="N80" s="17"/>
      <c r="O80" s="17"/>
    </row>
    <row r="81" spans="1:15" hidden="1" x14ac:dyDescent="0.25">
      <c r="A81" s="50">
        <v>222</v>
      </c>
      <c r="B81" s="10" t="s">
        <v>41</v>
      </c>
      <c r="C81" s="51">
        <v>44927</v>
      </c>
      <c r="D81" s="51">
        <v>73415</v>
      </c>
      <c r="E81" s="64" t="str">
        <f t="shared" si="38"/>
        <v>222 Linsen</v>
      </c>
      <c r="F81" s="50"/>
      <c r="G81" s="10"/>
      <c r="I81" s="18"/>
      <c r="J81" s="18"/>
      <c r="K81" s="18"/>
      <c r="L81" s="18"/>
      <c r="M81" s="18"/>
      <c r="N81" s="17"/>
      <c r="O81" s="17"/>
    </row>
    <row r="82" spans="1:15" hidden="1" x14ac:dyDescent="0.25">
      <c r="A82" s="50">
        <v>230</v>
      </c>
      <c r="B82" s="10" t="s">
        <v>42</v>
      </c>
      <c r="C82" s="51">
        <v>44562</v>
      </c>
      <c r="D82" s="51">
        <v>73415</v>
      </c>
      <c r="E82" s="64" t="str">
        <f t="shared" si="38"/>
        <v>230 Lupinen (Süßlupine, weiße Lupine, blaue/schmalblättrige Lupine, gelbe Lupine, anden Lupine)</v>
      </c>
      <c r="F82" s="50"/>
      <c r="G82" s="10"/>
      <c r="I82" s="18"/>
      <c r="J82" s="18"/>
      <c r="K82" s="18"/>
      <c r="L82" s="18"/>
      <c r="M82" s="18"/>
      <c r="N82" s="17"/>
      <c r="O82" s="17"/>
    </row>
    <row r="83" spans="1:15" hidden="1" x14ac:dyDescent="0.25">
      <c r="A83" s="50">
        <v>240</v>
      </c>
      <c r="B83" s="10" t="s">
        <v>43</v>
      </c>
      <c r="C83" s="51">
        <v>44562</v>
      </c>
      <c r="D83" s="51">
        <v>73415</v>
      </c>
      <c r="E83" s="64" t="str">
        <f t="shared" si="38"/>
        <v>240 Erbsen/Bohnen in Mischung</v>
      </c>
      <c r="F83" s="50"/>
      <c r="G83" s="10"/>
      <c r="I83" s="18"/>
      <c r="J83" s="18"/>
      <c r="K83" s="18"/>
      <c r="L83" s="18"/>
      <c r="M83" s="18"/>
      <c r="N83" s="17"/>
      <c r="O83" s="17"/>
    </row>
    <row r="84" spans="1:15" hidden="1" x14ac:dyDescent="0.25">
      <c r="A84" s="50">
        <v>250</v>
      </c>
      <c r="B84" s="10" t="s">
        <v>44</v>
      </c>
      <c r="C84" s="51">
        <v>44562</v>
      </c>
      <c r="D84" s="51">
        <v>73415</v>
      </c>
      <c r="E84" s="64" t="str">
        <f t="shared" si="38"/>
        <v>250 Gemenge Leguminosen/Getreide (Leguminose überwiegt)</v>
      </c>
      <c r="F84" s="50"/>
      <c r="G84" s="10"/>
      <c r="I84" s="18"/>
      <c r="J84" s="18"/>
      <c r="K84" s="18"/>
      <c r="L84" s="18"/>
      <c r="M84" s="18"/>
      <c r="N84" s="17"/>
      <c r="O84" s="17"/>
    </row>
    <row r="85" spans="1:15" hidden="1" x14ac:dyDescent="0.25">
      <c r="A85" s="50">
        <v>330</v>
      </c>
      <c r="B85" s="10" t="s">
        <v>45</v>
      </c>
      <c r="C85" s="51">
        <v>44562</v>
      </c>
      <c r="D85" s="51">
        <v>73415</v>
      </c>
      <c r="E85" s="64" t="str">
        <f t="shared" si="38"/>
        <v>330 Sojabohnen</v>
      </c>
      <c r="F85" s="50"/>
      <c r="G85" s="10"/>
      <c r="I85" s="18"/>
      <c r="J85" s="18"/>
      <c r="K85" s="18"/>
      <c r="L85" s="18"/>
      <c r="M85" s="18"/>
      <c r="N85" s="17"/>
      <c r="O85" s="17"/>
    </row>
    <row r="86" spans="1:15" hidden="1" x14ac:dyDescent="0.25">
      <c r="A86" s="50">
        <v>421</v>
      </c>
      <c r="B86" s="10" t="s">
        <v>46</v>
      </c>
      <c r="C86" s="51">
        <v>44562</v>
      </c>
      <c r="D86" s="51">
        <v>73415</v>
      </c>
      <c r="E86" s="64" t="str">
        <f t="shared" si="38"/>
        <v>421 Rot-,Weiß-,Alexandriner-,Inkarnat-,Erd-,Schweden- oder Persischer Klee</v>
      </c>
      <c r="F86" s="50"/>
      <c r="G86" s="10"/>
      <c r="I86" s="18"/>
      <c r="J86" s="18"/>
      <c r="K86" s="18"/>
      <c r="L86" s="18"/>
      <c r="M86" s="18"/>
      <c r="N86" s="17"/>
      <c r="O86" s="17"/>
    </row>
    <row r="87" spans="1:15" hidden="1" x14ac:dyDescent="0.25">
      <c r="A87" s="50">
        <v>423</v>
      </c>
      <c r="B87" s="10" t="s">
        <v>47</v>
      </c>
      <c r="C87" s="51">
        <v>44562</v>
      </c>
      <c r="D87" s="51">
        <v>73415</v>
      </c>
      <c r="E87" s="64" t="str">
        <f t="shared" si="38"/>
        <v>423 Luzerne, Hopfenklee, Gelbklee, Bastardluzerne, Sandluzerne</v>
      </c>
      <c r="F87" s="50"/>
      <c r="G87" s="10"/>
      <c r="I87" s="18"/>
      <c r="J87" s="18"/>
      <c r="K87" s="18"/>
      <c r="L87" s="18"/>
      <c r="M87" s="18"/>
      <c r="N87" s="17"/>
      <c r="O87" s="17"/>
    </row>
    <row r="88" spans="1:15" hidden="1" x14ac:dyDescent="0.25">
      <c r="A88" s="50">
        <v>425</v>
      </c>
      <c r="B88" s="10" t="s">
        <v>48</v>
      </c>
      <c r="C88" s="51">
        <v>44562</v>
      </c>
      <c r="D88" s="51">
        <v>73415</v>
      </c>
      <c r="E88" s="64" t="str">
        <f t="shared" si="38"/>
        <v>425 Klee-Luzerne-Gemisch</v>
      </c>
      <c r="F88" s="50"/>
      <c r="G88" s="10"/>
      <c r="I88" s="18"/>
      <c r="J88" s="18"/>
      <c r="K88" s="18"/>
      <c r="L88" s="18"/>
      <c r="M88" s="18"/>
      <c r="N88" s="17"/>
      <c r="O88" s="17"/>
    </row>
    <row r="89" spans="1:15" hidden="1" x14ac:dyDescent="0.25">
      <c r="A89" s="50">
        <v>426</v>
      </c>
      <c r="B89" s="10" t="s">
        <v>49</v>
      </c>
      <c r="C89" s="51">
        <v>44562</v>
      </c>
      <c r="D89" s="51">
        <v>73415</v>
      </c>
      <c r="E89" s="64" t="str">
        <f t="shared" si="38"/>
        <v>426 Bockshornklee, Schabzieger Klee</v>
      </c>
      <c r="F89" s="50"/>
      <c r="G89" s="10"/>
      <c r="I89" s="18"/>
      <c r="J89" s="18"/>
      <c r="K89" s="18"/>
      <c r="L89" s="18"/>
      <c r="M89" s="18"/>
      <c r="N89" s="17"/>
      <c r="O89" s="17"/>
    </row>
    <row r="90" spans="1:15" hidden="1" x14ac:dyDescent="0.25">
      <c r="A90" s="50">
        <v>427</v>
      </c>
      <c r="B90" s="10" t="s">
        <v>50</v>
      </c>
      <c r="C90" s="51">
        <v>44562</v>
      </c>
      <c r="D90" s="51">
        <v>73415</v>
      </c>
      <c r="E90" s="64" t="str">
        <f t="shared" si="38"/>
        <v>427 Hornklee, Hornschotenklee</v>
      </c>
      <c r="F90" s="50"/>
      <c r="G90" s="10"/>
      <c r="I90" s="18"/>
      <c r="J90" s="18"/>
      <c r="K90" s="18"/>
      <c r="L90" s="18"/>
      <c r="M90" s="18"/>
      <c r="N90" s="17"/>
      <c r="O90" s="17"/>
    </row>
    <row r="91" spans="1:15" hidden="1" x14ac:dyDescent="0.25">
      <c r="A91" s="50">
        <v>429</v>
      </c>
      <c r="B91" s="10" t="s">
        <v>51</v>
      </c>
      <c r="C91" s="51">
        <v>44562</v>
      </c>
      <c r="D91" s="51">
        <v>73415</v>
      </c>
      <c r="E91" s="64" t="str">
        <f t="shared" si="38"/>
        <v>429 Esparsette</v>
      </c>
      <c r="F91" s="50"/>
      <c r="G91" s="10"/>
      <c r="I91" s="18"/>
      <c r="J91" s="18"/>
      <c r="K91" s="18"/>
      <c r="L91" s="18"/>
      <c r="M91" s="18"/>
      <c r="N91" s="17"/>
      <c r="O91" s="17"/>
    </row>
    <row r="92" spans="1:15" hidden="1" x14ac:dyDescent="0.25">
      <c r="A92" s="50">
        <v>430</v>
      </c>
      <c r="B92" s="10" t="s">
        <v>52</v>
      </c>
      <c r="C92" s="51">
        <v>44562</v>
      </c>
      <c r="D92" s="51">
        <v>73415</v>
      </c>
      <c r="E92" s="64" t="str">
        <f t="shared" si="38"/>
        <v>430 Serradella</v>
      </c>
      <c r="F92" s="50"/>
      <c r="G92" s="10"/>
      <c r="I92" s="18"/>
      <c r="J92" s="18"/>
      <c r="K92" s="18"/>
      <c r="L92" s="18"/>
      <c r="M92" s="18"/>
      <c r="N92" s="17"/>
      <c r="O92" s="17"/>
    </row>
    <row r="93" spans="1:15" hidden="1" x14ac:dyDescent="0.25">
      <c r="A93" s="50">
        <v>431</v>
      </c>
      <c r="B93" s="10" t="s">
        <v>53</v>
      </c>
      <c r="C93" s="51">
        <v>44562</v>
      </c>
      <c r="D93" s="51">
        <v>73415</v>
      </c>
      <c r="E93" s="64" t="str">
        <f t="shared" si="38"/>
        <v>431 Steinklee</v>
      </c>
      <c r="F93" s="50"/>
      <c r="G93" s="10"/>
      <c r="I93" s="18"/>
      <c r="J93" s="18"/>
      <c r="K93" s="18"/>
      <c r="L93" s="18"/>
      <c r="M93" s="18"/>
      <c r="N93" s="17"/>
      <c r="O93" s="17"/>
    </row>
    <row r="94" spans="1:15" hidden="1" x14ac:dyDescent="0.25">
      <c r="A94" s="50">
        <v>432</v>
      </c>
      <c r="B94" s="10" t="s">
        <v>54</v>
      </c>
      <c r="C94" s="51">
        <v>44562</v>
      </c>
      <c r="D94" s="51">
        <v>73415</v>
      </c>
      <c r="E94" s="64" t="str">
        <f t="shared" si="38"/>
        <v>432 Kleemischung aus NC 421,427,431</v>
      </c>
      <c r="F94" s="50"/>
      <c r="G94" s="10"/>
      <c r="I94" s="18"/>
      <c r="J94" s="18"/>
      <c r="K94" s="18"/>
      <c r="L94" s="18"/>
      <c r="M94" s="18"/>
      <c r="N94" s="17"/>
      <c r="O94" s="17"/>
    </row>
    <row r="95" spans="1:15" hidden="1" x14ac:dyDescent="0.25">
      <c r="A95" s="50">
        <v>434</v>
      </c>
      <c r="B95" s="10" t="s">
        <v>55</v>
      </c>
      <c r="C95" s="51">
        <v>44927</v>
      </c>
      <c r="D95" s="51">
        <v>73415</v>
      </c>
      <c r="E95" s="64" t="str">
        <f t="shared" si="38"/>
        <v>434 Gras-Leguminosen Gemisch (Leguminosen überwiegen)</v>
      </c>
      <c r="F95" s="50"/>
      <c r="G95" s="10"/>
      <c r="I95" s="18"/>
      <c r="J95" s="18"/>
      <c r="K95" s="18"/>
      <c r="L95" s="18"/>
      <c r="M95" s="18"/>
      <c r="N95" s="17"/>
      <c r="O95" s="17"/>
    </row>
    <row r="96" spans="1:15" hidden="1" x14ac:dyDescent="0.25">
      <c r="A96" s="50">
        <v>635</v>
      </c>
      <c r="B96" s="10" t="s">
        <v>56</v>
      </c>
      <c r="C96" s="51">
        <v>44562</v>
      </c>
      <c r="D96" s="51">
        <v>73415</v>
      </c>
      <c r="E96" s="64" t="str">
        <f t="shared" si="38"/>
        <v>635 Gartenbohne (Gartenbohne/Buschbohne/Stangenbohne, Feuerbohne/Prunkbohne)</v>
      </c>
      <c r="F96" s="50"/>
      <c r="G96" s="10"/>
      <c r="I96" s="18"/>
      <c r="J96" s="18"/>
      <c r="K96" s="18"/>
      <c r="L96" s="18"/>
      <c r="M96" s="18"/>
      <c r="N96" s="17"/>
      <c r="O96" s="17"/>
    </row>
    <row r="97" spans="1:15" hidden="1" x14ac:dyDescent="0.25">
      <c r="A97" s="50">
        <v>645</v>
      </c>
      <c r="B97" s="10" t="s">
        <v>57</v>
      </c>
      <c r="C97" s="51">
        <v>44562</v>
      </c>
      <c r="D97" s="51">
        <v>73415</v>
      </c>
      <c r="E97" s="64" t="str">
        <f t="shared" si="38"/>
        <v>645 Kichererbsen</v>
      </c>
      <c r="F97" s="50"/>
      <c r="G97" s="10"/>
      <c r="I97" s="18"/>
      <c r="J97" s="18"/>
      <c r="K97" s="18"/>
      <c r="L97" s="18"/>
      <c r="M97" s="18"/>
      <c r="N97" s="17"/>
      <c r="O97" s="17"/>
    </row>
    <row r="98" spans="1:15" hidden="1" x14ac:dyDescent="0.25">
      <c r="A98" s="50">
        <v>683</v>
      </c>
      <c r="B98" s="10" t="s">
        <v>58</v>
      </c>
      <c r="C98" s="51">
        <v>44562</v>
      </c>
      <c r="D98" s="51">
        <v>73415</v>
      </c>
      <c r="E98" s="64" t="str">
        <f t="shared" si="38"/>
        <v>683 Geißraute</v>
      </c>
      <c r="F98" s="50"/>
      <c r="G98" s="10"/>
      <c r="I98" s="18"/>
      <c r="J98" s="18"/>
      <c r="K98" s="18"/>
      <c r="L98" s="18"/>
      <c r="M98" s="18"/>
      <c r="N98" s="17"/>
      <c r="O98" s="17"/>
    </row>
    <row r="99" spans="1:15" hidden="1" x14ac:dyDescent="0.25">
      <c r="A99" s="50"/>
      <c r="B99" s="10"/>
      <c r="C99" s="51"/>
      <c r="D99" s="51"/>
      <c r="E99" s="64" t="str">
        <f t="shared" si="38"/>
        <v xml:space="preserve"> </v>
      </c>
      <c r="F99" s="50"/>
      <c r="G99" s="10"/>
      <c r="H99" s="17"/>
      <c r="I99" s="18"/>
      <c r="J99" s="18"/>
      <c r="K99" s="18"/>
      <c r="L99" s="18"/>
      <c r="M99" s="18"/>
      <c r="N99" s="17"/>
      <c r="O99" s="17"/>
    </row>
    <row r="100" spans="1:15" hidden="1" x14ac:dyDescent="0.25">
      <c r="A100" s="50"/>
      <c r="B100" s="10"/>
      <c r="C100" s="51"/>
      <c r="D100" s="51"/>
      <c r="E100" s="64" t="str">
        <f t="shared" si="38"/>
        <v xml:space="preserve"> </v>
      </c>
      <c r="F100" s="50"/>
      <c r="G100" s="10"/>
      <c r="H100" s="17"/>
      <c r="I100" s="18"/>
      <c r="J100" s="18"/>
      <c r="K100" s="18"/>
      <c r="L100" s="18"/>
      <c r="M100" s="18"/>
      <c r="N100" s="17"/>
      <c r="O100" s="17"/>
    </row>
    <row r="101" spans="1:15" hidden="1" x14ac:dyDescent="0.25">
      <c r="A101" s="50"/>
      <c r="B101" s="10"/>
      <c r="C101" s="51"/>
      <c r="D101" s="51"/>
      <c r="E101" s="64" t="str">
        <f t="shared" si="38"/>
        <v xml:space="preserve"> </v>
      </c>
      <c r="F101" s="50"/>
      <c r="G101" s="10"/>
      <c r="H101" s="17"/>
      <c r="I101" s="18"/>
      <c r="J101" s="18"/>
      <c r="K101" s="18"/>
      <c r="L101" s="18"/>
      <c r="M101" s="18"/>
      <c r="N101" s="17"/>
      <c r="O101" s="17"/>
    </row>
    <row r="102" spans="1:15" hidden="1" x14ac:dyDescent="0.25">
      <c r="A102" s="50"/>
      <c r="B102" s="10"/>
      <c r="C102" s="51"/>
      <c r="D102" s="51"/>
      <c r="E102" s="64" t="str">
        <f t="shared" si="38"/>
        <v xml:space="preserve"> </v>
      </c>
      <c r="F102" s="50"/>
      <c r="G102" s="10"/>
      <c r="H102" s="17"/>
      <c r="I102" s="18"/>
      <c r="J102" s="18"/>
      <c r="K102" s="18"/>
      <c r="L102" s="18"/>
      <c r="M102" s="18"/>
      <c r="N102" s="17"/>
      <c r="O102" s="17"/>
    </row>
    <row r="103" spans="1:15" hidden="1" x14ac:dyDescent="0.25">
      <c r="A103" s="50"/>
      <c r="B103" s="10"/>
      <c r="C103" s="51"/>
      <c r="D103" s="51"/>
      <c r="E103" s="64" t="str">
        <f t="shared" si="38"/>
        <v xml:space="preserve"> </v>
      </c>
      <c r="F103" s="50"/>
      <c r="G103" s="10"/>
      <c r="H103" s="17"/>
      <c r="I103" s="18"/>
      <c r="J103" s="18"/>
      <c r="K103" s="18"/>
      <c r="L103" s="18"/>
      <c r="M103" s="18"/>
      <c r="N103" s="17"/>
      <c r="O103" s="17"/>
    </row>
    <row r="104" spans="1:15" hidden="1" x14ac:dyDescent="0.25">
      <c r="A104" s="47" t="s">
        <v>26</v>
      </c>
      <c r="B104" s="47" t="s">
        <v>27</v>
      </c>
      <c r="C104" s="47" t="s">
        <v>28</v>
      </c>
      <c r="D104" s="47" t="s">
        <v>1</v>
      </c>
      <c r="E104" s="64"/>
      <c r="H104" s="18"/>
      <c r="I104" s="18"/>
      <c r="J104" s="18"/>
      <c r="K104" s="18"/>
      <c r="L104" s="18"/>
      <c r="M104" s="18"/>
      <c r="N104" s="17"/>
      <c r="O104" s="17"/>
    </row>
    <row r="105" spans="1:15" hidden="1" x14ac:dyDescent="0.25">
      <c r="A105" s="48">
        <v>961</v>
      </c>
      <c r="B105" s="47" t="s">
        <v>59</v>
      </c>
      <c r="C105" s="48">
        <v>2025</v>
      </c>
      <c r="D105" s="47" t="s">
        <v>60</v>
      </c>
      <c r="E105" s="64"/>
      <c r="H105" s="18"/>
      <c r="I105" s="18"/>
      <c r="J105" s="18"/>
      <c r="K105" s="18"/>
      <c r="L105" s="18"/>
      <c r="M105" s="18"/>
      <c r="N105" s="17"/>
      <c r="O105" s="17"/>
    </row>
    <row r="106" spans="1:15" hidden="1" x14ac:dyDescent="0.25">
      <c r="A106" s="179" t="s">
        <v>31</v>
      </c>
      <c r="B106" s="179"/>
      <c r="C106" s="179"/>
      <c r="D106" s="179"/>
      <c r="E106" s="64"/>
      <c r="H106" s="18"/>
      <c r="I106" s="18"/>
      <c r="J106" s="18"/>
      <c r="K106" s="18"/>
      <c r="L106" s="18"/>
      <c r="M106" s="18"/>
      <c r="N106" s="17"/>
      <c r="O106" s="17"/>
    </row>
    <row r="107" spans="1:15" hidden="1" x14ac:dyDescent="0.25">
      <c r="A107" s="143" t="s">
        <v>32</v>
      </c>
      <c r="B107" s="143" t="s">
        <v>33</v>
      </c>
      <c r="C107" s="143" t="s">
        <v>34</v>
      </c>
      <c r="D107" s="143" t="s">
        <v>35</v>
      </c>
      <c r="E107" s="64"/>
      <c r="H107" s="18"/>
      <c r="I107" s="18"/>
      <c r="J107" s="18"/>
      <c r="K107" s="18"/>
      <c r="L107" s="18"/>
      <c r="M107" s="18"/>
      <c r="N107" s="17"/>
      <c r="O107" s="17"/>
    </row>
    <row r="108" spans="1:15" hidden="1" x14ac:dyDescent="0.25">
      <c r="A108" s="50">
        <v>112</v>
      </c>
      <c r="B108" s="10" t="s">
        <v>61</v>
      </c>
      <c r="C108" s="51">
        <v>44562</v>
      </c>
      <c r="D108" s="51">
        <v>73415</v>
      </c>
      <c r="E108" s="64" t="str">
        <f t="shared" si="38"/>
        <v>112 Winterdurum (Hartweizen)</v>
      </c>
      <c r="F108" s="50"/>
      <c r="G108" s="10"/>
      <c r="H108" s="18"/>
      <c r="I108" s="18"/>
      <c r="J108" s="18"/>
      <c r="K108" s="18"/>
      <c r="L108" s="18"/>
      <c r="M108" s="18"/>
      <c r="N108" s="17"/>
      <c r="O108" s="17"/>
    </row>
    <row r="109" spans="1:15" hidden="1" x14ac:dyDescent="0.25">
      <c r="A109" s="50">
        <v>113</v>
      </c>
      <c r="B109" s="10" t="s">
        <v>62</v>
      </c>
      <c r="C109" s="51">
        <v>44562</v>
      </c>
      <c r="D109" s="51">
        <v>73415</v>
      </c>
      <c r="E109" s="64" t="str">
        <f t="shared" si="38"/>
        <v>113 Sommerdurum (Hartweizen)</v>
      </c>
      <c r="F109" s="50"/>
      <c r="G109" s="10"/>
      <c r="H109" s="18"/>
      <c r="I109" s="18"/>
      <c r="J109" s="18"/>
      <c r="K109" s="18"/>
      <c r="L109" s="18"/>
      <c r="M109" s="18"/>
      <c r="N109" s="17"/>
      <c r="O109" s="17"/>
    </row>
    <row r="110" spans="1:15" hidden="1" x14ac:dyDescent="0.25">
      <c r="A110" s="50">
        <v>114</v>
      </c>
      <c r="B110" s="10" t="s">
        <v>63</v>
      </c>
      <c r="C110" s="51">
        <v>44562</v>
      </c>
      <c r="D110" s="51">
        <v>73415</v>
      </c>
      <c r="E110" s="64" t="str">
        <f t="shared" si="38"/>
        <v>114 Winter-Dinkel</v>
      </c>
      <c r="F110" s="50"/>
      <c r="G110" s="10"/>
      <c r="H110" s="18"/>
      <c r="I110" s="18"/>
      <c r="J110" s="18"/>
      <c r="K110" s="18"/>
      <c r="L110" s="18"/>
      <c r="M110" s="18"/>
      <c r="N110" s="17"/>
      <c r="O110" s="17"/>
    </row>
    <row r="111" spans="1:15" hidden="1" x14ac:dyDescent="0.25">
      <c r="A111" s="50">
        <v>115</v>
      </c>
      <c r="B111" s="10" t="s">
        <v>64</v>
      </c>
      <c r="C111" s="51">
        <v>44562</v>
      </c>
      <c r="D111" s="51">
        <v>73415</v>
      </c>
      <c r="E111" s="64" t="str">
        <f t="shared" si="38"/>
        <v>115 Winterweichweizen</v>
      </c>
      <c r="F111" s="50"/>
      <c r="G111" s="10"/>
      <c r="H111" s="18"/>
      <c r="I111" s="18"/>
      <c r="J111" s="18"/>
      <c r="K111" s="18"/>
      <c r="L111" s="18"/>
      <c r="M111" s="18"/>
      <c r="N111" s="17"/>
      <c r="O111" s="17"/>
    </row>
    <row r="112" spans="1:15" hidden="1" x14ac:dyDescent="0.25">
      <c r="A112" s="50">
        <v>116</v>
      </c>
      <c r="B112" s="10" t="s">
        <v>65</v>
      </c>
      <c r="C112" s="51">
        <v>44562</v>
      </c>
      <c r="D112" s="51">
        <v>73415</v>
      </c>
      <c r="E112" s="64" t="str">
        <f t="shared" si="38"/>
        <v>116 Sommerweichweizen</v>
      </c>
      <c r="F112" s="50"/>
      <c r="G112" s="10"/>
      <c r="H112" s="18"/>
      <c r="I112" s="18"/>
      <c r="J112" s="18"/>
      <c r="K112" s="18"/>
      <c r="L112" s="18"/>
      <c r="M112" s="18"/>
      <c r="N112" s="17"/>
      <c r="O112" s="17"/>
    </row>
    <row r="113" spans="1:15" hidden="1" x14ac:dyDescent="0.25">
      <c r="A113" s="50">
        <v>118</v>
      </c>
      <c r="B113" s="10" t="s">
        <v>66</v>
      </c>
      <c r="C113" s="51">
        <v>44562</v>
      </c>
      <c r="D113" s="51">
        <v>73415</v>
      </c>
      <c r="E113" s="64" t="str">
        <f t="shared" si="38"/>
        <v>118 Winter-Emmer/-Einkorn</v>
      </c>
      <c r="F113" s="50"/>
      <c r="G113" s="10"/>
      <c r="H113" s="18"/>
      <c r="I113" s="18"/>
      <c r="J113" s="18"/>
      <c r="K113" s="18"/>
      <c r="L113" s="18"/>
      <c r="M113" s="18"/>
      <c r="N113" s="17"/>
      <c r="O113" s="17"/>
    </row>
    <row r="114" spans="1:15" hidden="1" x14ac:dyDescent="0.25">
      <c r="A114" s="50">
        <v>119</v>
      </c>
      <c r="B114" s="10" t="s">
        <v>67</v>
      </c>
      <c r="C114" s="51">
        <v>44562</v>
      </c>
      <c r="D114" s="51">
        <v>73415</v>
      </c>
      <c r="E114" s="64" t="str">
        <f t="shared" si="38"/>
        <v>119 Sommer-Emmer/-Einkorn</v>
      </c>
      <c r="F114" s="50"/>
      <c r="G114" s="10"/>
      <c r="H114" s="18"/>
      <c r="I114" s="18"/>
      <c r="J114" s="18"/>
      <c r="K114" s="18"/>
      <c r="L114" s="18"/>
      <c r="M114" s="18"/>
      <c r="N114" s="17"/>
      <c r="O114" s="17"/>
    </row>
    <row r="115" spans="1:15" hidden="1" x14ac:dyDescent="0.25">
      <c r="A115" s="50">
        <v>120</v>
      </c>
      <c r="B115" s="10" t="s">
        <v>68</v>
      </c>
      <c r="C115" s="51">
        <v>44562</v>
      </c>
      <c r="D115" s="51">
        <v>73415</v>
      </c>
      <c r="E115" s="64" t="str">
        <f t="shared" si="38"/>
        <v>120 Sommer-Dinkel</v>
      </c>
      <c r="F115" s="50"/>
      <c r="G115" s="10"/>
      <c r="H115" s="18"/>
      <c r="I115" s="18"/>
      <c r="J115" s="18"/>
      <c r="K115" s="18"/>
      <c r="L115" s="18"/>
      <c r="M115" s="18"/>
      <c r="N115" s="17"/>
      <c r="O115" s="17"/>
    </row>
    <row r="116" spans="1:15" hidden="1" x14ac:dyDescent="0.25">
      <c r="A116" s="50">
        <v>121</v>
      </c>
      <c r="B116" s="10" t="s">
        <v>69</v>
      </c>
      <c r="C116" s="51">
        <v>44562</v>
      </c>
      <c r="D116" s="51">
        <v>73415</v>
      </c>
      <c r="E116" s="64" t="str">
        <f t="shared" si="38"/>
        <v>121 Winterroggen, Winter-Waldstaudenroggen</v>
      </c>
      <c r="F116" s="50"/>
      <c r="G116" s="10"/>
      <c r="H116" s="18"/>
      <c r="I116" s="18"/>
      <c r="J116" s="18"/>
      <c r="K116" s="18"/>
      <c r="L116" s="18"/>
      <c r="M116" s="18"/>
      <c r="N116" s="17"/>
      <c r="O116" s="17"/>
    </row>
    <row r="117" spans="1:15" hidden="1" x14ac:dyDescent="0.25">
      <c r="A117" s="50">
        <v>122</v>
      </c>
      <c r="B117" s="10" t="s">
        <v>70</v>
      </c>
      <c r="C117" s="51">
        <v>44562</v>
      </c>
      <c r="D117" s="51">
        <v>73415</v>
      </c>
      <c r="E117" s="64" t="str">
        <f t="shared" si="38"/>
        <v>122 Sommerroggen, Sommer-Waldstaudenroggen</v>
      </c>
      <c r="F117" s="50"/>
      <c r="G117" s="10"/>
      <c r="H117" s="18"/>
      <c r="I117" s="18"/>
      <c r="J117" s="18"/>
      <c r="K117" s="18"/>
      <c r="L117" s="18"/>
      <c r="M117" s="18"/>
      <c r="N117" s="17"/>
      <c r="O117" s="17"/>
    </row>
    <row r="118" spans="1:15" hidden="1" x14ac:dyDescent="0.25">
      <c r="A118" s="50">
        <v>125</v>
      </c>
      <c r="B118" s="10" t="s">
        <v>71</v>
      </c>
      <c r="C118" s="51">
        <v>44562</v>
      </c>
      <c r="D118" s="51">
        <v>73415</v>
      </c>
      <c r="E118" s="64" t="str">
        <f t="shared" si="38"/>
        <v>125 Wintermenggetreide</v>
      </c>
      <c r="F118" s="50"/>
      <c r="G118" s="10"/>
      <c r="H118" s="18"/>
      <c r="I118" s="18"/>
      <c r="J118" s="18"/>
      <c r="K118" s="18"/>
      <c r="L118" s="18"/>
      <c r="M118" s="18"/>
      <c r="N118" s="17"/>
      <c r="O118" s="17"/>
    </row>
    <row r="119" spans="1:15" hidden="1" x14ac:dyDescent="0.25">
      <c r="A119" s="50">
        <v>126</v>
      </c>
      <c r="B119" s="10" t="s">
        <v>72</v>
      </c>
      <c r="C119" s="51">
        <v>44927</v>
      </c>
      <c r="D119" s="51">
        <v>73415</v>
      </c>
      <c r="E119" s="64" t="str">
        <f t="shared" si="38"/>
        <v>126 Wintermenggetreide ohne Weizen</v>
      </c>
      <c r="F119" s="50"/>
      <c r="G119" s="10"/>
      <c r="H119" s="18"/>
      <c r="I119" s="18"/>
      <c r="J119" s="18"/>
      <c r="K119" s="18"/>
      <c r="L119" s="18"/>
      <c r="M119" s="18"/>
      <c r="N119" s="17"/>
      <c r="O119" s="17"/>
    </row>
    <row r="120" spans="1:15" hidden="1" x14ac:dyDescent="0.25">
      <c r="A120" s="50">
        <v>131</v>
      </c>
      <c r="B120" s="10" t="s">
        <v>73</v>
      </c>
      <c r="C120" s="51">
        <v>44562</v>
      </c>
      <c r="D120" s="51">
        <v>73415</v>
      </c>
      <c r="E120" s="64" t="str">
        <f t="shared" si="38"/>
        <v>131 Wintergerste</v>
      </c>
      <c r="F120" s="50"/>
      <c r="G120" s="10"/>
      <c r="H120" s="18"/>
      <c r="I120" s="18"/>
      <c r="J120" s="18"/>
      <c r="K120" s="18"/>
      <c r="L120" s="18"/>
      <c r="M120" s="18"/>
      <c r="N120" s="17"/>
      <c r="O120" s="17"/>
    </row>
    <row r="121" spans="1:15" hidden="1" x14ac:dyDescent="0.25">
      <c r="A121" s="50">
        <v>132</v>
      </c>
      <c r="B121" s="10" t="s">
        <v>74</v>
      </c>
      <c r="C121" s="51">
        <v>44562</v>
      </c>
      <c r="D121" s="51">
        <v>73415</v>
      </c>
      <c r="E121" s="64" t="str">
        <f t="shared" si="38"/>
        <v>132 Sommergerste</v>
      </c>
      <c r="F121" s="50"/>
      <c r="G121" s="10"/>
      <c r="H121" s="18"/>
      <c r="I121" s="18"/>
      <c r="J121" s="18"/>
      <c r="K121" s="18"/>
      <c r="L121" s="18"/>
      <c r="M121" s="18"/>
      <c r="N121" s="17"/>
      <c r="O121" s="17"/>
    </row>
    <row r="122" spans="1:15" hidden="1" x14ac:dyDescent="0.25">
      <c r="A122" s="50">
        <v>142</v>
      </c>
      <c r="B122" s="10" t="s">
        <v>75</v>
      </c>
      <c r="C122" s="51">
        <v>44562</v>
      </c>
      <c r="D122" s="51">
        <v>73415</v>
      </c>
      <c r="E122" s="64" t="str">
        <f t="shared" si="38"/>
        <v>142 Winterhafer</v>
      </c>
      <c r="F122" s="50"/>
      <c r="G122" s="10"/>
      <c r="H122" s="18"/>
      <c r="I122" s="18"/>
      <c r="J122" s="18"/>
      <c r="K122" s="18"/>
      <c r="L122" s="18"/>
      <c r="M122" s="18"/>
      <c r="N122" s="17"/>
      <c r="O122" s="17"/>
    </row>
    <row r="123" spans="1:15" hidden="1" x14ac:dyDescent="0.25">
      <c r="A123" s="50">
        <v>143</v>
      </c>
      <c r="B123" s="10" t="s">
        <v>76</v>
      </c>
      <c r="C123" s="51">
        <v>44562</v>
      </c>
      <c r="D123" s="51">
        <v>73415</v>
      </c>
      <c r="E123" s="64" t="str">
        <f t="shared" si="38"/>
        <v>143 Sommerhafer</v>
      </c>
      <c r="F123" s="50"/>
      <c r="G123" s="10"/>
      <c r="H123" s="18"/>
      <c r="I123" s="18"/>
      <c r="J123" s="18"/>
      <c r="K123" s="18"/>
      <c r="L123" s="18"/>
      <c r="M123" s="18"/>
      <c r="N123" s="17"/>
      <c r="O123" s="17"/>
    </row>
    <row r="124" spans="1:15" hidden="1" x14ac:dyDescent="0.25">
      <c r="A124" s="50">
        <v>144</v>
      </c>
      <c r="B124" s="10" t="s">
        <v>77</v>
      </c>
      <c r="C124" s="51">
        <v>44562</v>
      </c>
      <c r="D124" s="51">
        <v>73415</v>
      </c>
      <c r="E124" s="64" t="str">
        <f t="shared" si="38"/>
        <v>144 Sommermenggetreide</v>
      </c>
      <c r="F124" s="50"/>
      <c r="G124" s="10"/>
      <c r="H124" s="18"/>
      <c r="I124" s="18"/>
      <c r="J124" s="18"/>
      <c r="K124" s="18"/>
      <c r="L124" s="18"/>
      <c r="M124" s="18"/>
      <c r="N124" s="17"/>
      <c r="O124" s="17"/>
    </row>
    <row r="125" spans="1:15" hidden="1" x14ac:dyDescent="0.25">
      <c r="A125" s="50">
        <v>145</v>
      </c>
      <c r="B125" s="10" t="s">
        <v>78</v>
      </c>
      <c r="C125" s="51">
        <v>44927</v>
      </c>
      <c r="D125" s="51">
        <v>73415</v>
      </c>
      <c r="E125" s="64" t="str">
        <f t="shared" si="38"/>
        <v>145 Sommermenggetreide ohne Weizen</v>
      </c>
      <c r="F125" s="50"/>
      <c r="G125" s="10"/>
      <c r="H125" s="18"/>
      <c r="I125" s="18"/>
      <c r="J125" s="18"/>
      <c r="K125" s="18"/>
      <c r="L125" s="18"/>
      <c r="M125" s="18"/>
      <c r="N125" s="17"/>
      <c r="O125" s="17"/>
    </row>
    <row r="126" spans="1:15" hidden="1" x14ac:dyDescent="0.25">
      <c r="A126" s="50">
        <v>150</v>
      </c>
      <c r="B126" s="10" t="s">
        <v>79</v>
      </c>
      <c r="C126" s="51">
        <v>44927</v>
      </c>
      <c r="D126" s="51">
        <v>73415</v>
      </c>
      <c r="E126" s="64" t="str">
        <f t="shared" si="38"/>
        <v>150 Gemenge Getreide/Leguminosen (Getreide überwiegt)</v>
      </c>
      <c r="F126" s="50"/>
      <c r="G126" s="10"/>
      <c r="H126" s="18"/>
      <c r="I126" s="18"/>
      <c r="J126" s="18"/>
      <c r="K126" s="18"/>
      <c r="L126" s="18"/>
      <c r="M126" s="18"/>
      <c r="N126" s="17"/>
      <c r="O126" s="17"/>
    </row>
    <row r="127" spans="1:15" hidden="1" x14ac:dyDescent="0.25">
      <c r="A127" s="50">
        <v>156</v>
      </c>
      <c r="B127" s="10" t="s">
        <v>80</v>
      </c>
      <c r="C127" s="51">
        <v>44562</v>
      </c>
      <c r="D127" s="51">
        <v>73415</v>
      </c>
      <c r="E127" s="64" t="str">
        <f t="shared" si="38"/>
        <v>156 Wintertriticale</v>
      </c>
      <c r="F127" s="50"/>
      <c r="G127" s="10"/>
      <c r="H127" s="18"/>
      <c r="I127" s="18"/>
      <c r="J127" s="18"/>
      <c r="K127" s="18"/>
      <c r="L127" s="18"/>
      <c r="M127" s="18"/>
      <c r="N127" s="17"/>
      <c r="O127" s="17"/>
    </row>
    <row r="128" spans="1:15" hidden="1" x14ac:dyDescent="0.25">
      <c r="A128" s="50">
        <v>157</v>
      </c>
      <c r="B128" s="10" t="s">
        <v>81</v>
      </c>
      <c r="C128" s="51">
        <v>44562</v>
      </c>
      <c r="D128" s="51">
        <v>73415</v>
      </c>
      <c r="E128" s="64" t="str">
        <f t="shared" si="38"/>
        <v>157 Sommertriticale</v>
      </c>
      <c r="F128" s="50"/>
      <c r="G128" s="10"/>
      <c r="H128" s="18"/>
      <c r="I128" s="18"/>
      <c r="J128" s="18"/>
      <c r="K128" s="18"/>
      <c r="L128" s="18"/>
      <c r="M128" s="18"/>
      <c r="N128" s="17"/>
      <c r="O128" s="17"/>
    </row>
    <row r="129" spans="1:15" hidden="1" x14ac:dyDescent="0.25">
      <c r="A129" s="50">
        <v>188</v>
      </c>
      <c r="B129" s="10" t="s">
        <v>82</v>
      </c>
      <c r="C129" s="51">
        <v>44562</v>
      </c>
      <c r="D129" s="51">
        <v>73415</v>
      </c>
      <c r="E129" s="64" t="str">
        <f t="shared" si="38"/>
        <v>188 Reis im Trockenanbau</v>
      </c>
      <c r="F129" s="50"/>
      <c r="G129" s="10"/>
      <c r="H129" s="18"/>
      <c r="I129" s="18"/>
      <c r="J129" s="18"/>
      <c r="K129" s="18"/>
      <c r="L129" s="18"/>
      <c r="M129" s="18"/>
      <c r="N129" s="17"/>
      <c r="O129" s="17"/>
    </row>
    <row r="130" spans="1:15" hidden="1" x14ac:dyDescent="0.25">
      <c r="A130" s="50">
        <v>704</v>
      </c>
      <c r="B130" s="10" t="s">
        <v>83</v>
      </c>
      <c r="C130" s="51">
        <v>44562</v>
      </c>
      <c r="D130" s="51">
        <v>73415</v>
      </c>
      <c r="E130" s="64" t="str">
        <f t="shared" si="38"/>
        <v>704 Kanariensaat/Echtes Glanzgras</v>
      </c>
      <c r="F130" s="50"/>
      <c r="G130" s="10"/>
      <c r="H130" s="18"/>
      <c r="I130" s="18"/>
      <c r="J130" s="18"/>
      <c r="K130" s="18"/>
      <c r="L130" s="18"/>
      <c r="M130" s="18"/>
      <c r="N130" s="17"/>
      <c r="O130" s="17"/>
    </row>
    <row r="131" spans="1:15" hidden="1" x14ac:dyDescent="0.25">
      <c r="A131" s="50">
        <v>760</v>
      </c>
      <c r="B131" s="10" t="s">
        <v>84</v>
      </c>
      <c r="C131" s="51">
        <v>44562</v>
      </c>
      <c r="D131" s="51">
        <v>73415</v>
      </c>
      <c r="E131" s="64" t="str">
        <f t="shared" si="38"/>
        <v>760 Pampasgräser (Amerikanisches Pampasgras)</v>
      </c>
      <c r="F131" s="50"/>
      <c r="G131" s="10"/>
      <c r="H131" s="18"/>
      <c r="I131" s="18"/>
      <c r="J131" s="18"/>
      <c r="K131" s="18"/>
      <c r="L131" s="18"/>
      <c r="M131" s="18"/>
      <c r="N131" s="17"/>
      <c r="O131" s="17"/>
    </row>
    <row r="132" spans="1:15" ht="15.75" hidden="1" thickBot="1" x14ac:dyDescent="0.3">
      <c r="A132" s="53"/>
      <c r="B132" s="54"/>
      <c r="C132" s="55"/>
      <c r="D132" s="55"/>
      <c r="E132" s="64"/>
      <c r="F132" s="53"/>
      <c r="G132" s="54"/>
      <c r="H132" s="52"/>
      <c r="I132" s="52"/>
      <c r="J132" s="18"/>
      <c r="K132" s="18"/>
      <c r="L132" s="18"/>
      <c r="M132" s="18"/>
      <c r="N132" s="17"/>
      <c r="O132" s="17"/>
    </row>
    <row r="133" spans="1:15" ht="15.75" hidden="1" thickTop="1" x14ac:dyDescent="0.25">
      <c r="A133" s="60"/>
      <c r="B133" s="59"/>
      <c r="C133" s="138"/>
      <c r="D133" s="138"/>
      <c r="E133" s="64" t="str">
        <f t="shared" si="38"/>
        <v xml:space="preserve"> </v>
      </c>
      <c r="F133" s="60"/>
      <c r="G133" s="59"/>
      <c r="H133" s="18"/>
      <c r="I133" s="18"/>
      <c r="J133" s="18"/>
      <c r="K133" s="18"/>
      <c r="L133" s="18"/>
      <c r="M133" s="18"/>
      <c r="N133" s="17"/>
      <c r="O133" s="17"/>
    </row>
    <row r="134" spans="1:15" hidden="1" x14ac:dyDescent="0.25">
      <c r="A134" s="60"/>
      <c r="B134" s="59"/>
      <c r="C134" s="138"/>
      <c r="D134" s="138"/>
      <c r="E134" s="64" t="str">
        <f t="shared" si="38"/>
        <v xml:space="preserve"> </v>
      </c>
      <c r="F134" s="60"/>
      <c r="G134" s="59"/>
      <c r="H134" s="18"/>
      <c r="I134" s="18"/>
      <c r="J134" s="18"/>
      <c r="K134" s="18"/>
      <c r="L134" s="18"/>
      <c r="M134" s="18"/>
      <c r="N134" s="17"/>
      <c r="O134" s="17"/>
    </row>
    <row r="135" spans="1:15" hidden="1" x14ac:dyDescent="0.25">
      <c r="A135" s="60"/>
      <c r="B135" s="59"/>
      <c r="C135" s="138"/>
      <c r="D135" s="138"/>
      <c r="E135" s="64" t="str">
        <f t="shared" si="38"/>
        <v xml:space="preserve"> </v>
      </c>
      <c r="F135" s="60"/>
      <c r="G135" s="59"/>
      <c r="H135" s="18"/>
      <c r="I135" s="18"/>
      <c r="J135" s="18"/>
      <c r="K135" s="18"/>
      <c r="L135" s="18"/>
      <c r="M135" s="18"/>
      <c r="N135" s="17"/>
      <c r="O135" s="17"/>
    </row>
    <row r="136" spans="1:15" hidden="1" x14ac:dyDescent="0.25">
      <c r="A136" s="60"/>
      <c r="B136" s="59"/>
      <c r="C136" s="138"/>
      <c r="D136" s="138"/>
      <c r="E136" s="64" t="str">
        <f t="shared" si="38"/>
        <v xml:space="preserve"> </v>
      </c>
      <c r="F136" s="60"/>
      <c r="G136" s="59"/>
      <c r="H136" s="18"/>
      <c r="I136" s="18"/>
      <c r="J136" s="18"/>
      <c r="K136" s="18"/>
      <c r="L136" s="18"/>
      <c r="M136" s="18"/>
      <c r="N136" s="17"/>
      <c r="O136" s="17"/>
    </row>
    <row r="137" spans="1:15" hidden="1" x14ac:dyDescent="0.25">
      <c r="A137" s="60"/>
      <c r="B137" s="59"/>
      <c r="C137" s="138"/>
      <c r="D137" s="138"/>
      <c r="E137" s="64" t="str">
        <f t="shared" si="38"/>
        <v xml:space="preserve"> </v>
      </c>
      <c r="F137" s="60"/>
      <c r="G137" s="59"/>
      <c r="H137" s="18"/>
      <c r="I137" s="18"/>
      <c r="J137" s="18"/>
      <c r="K137" s="18"/>
      <c r="L137" s="18"/>
      <c r="M137" s="18"/>
      <c r="N137" s="17"/>
      <c r="O137" s="17"/>
    </row>
    <row r="138" spans="1:15" ht="15.75" hidden="1" thickBot="1" x14ac:dyDescent="0.3">
      <c r="A138" s="60"/>
      <c r="B138" s="59"/>
      <c r="C138" s="138"/>
      <c r="D138" s="138"/>
      <c r="E138" s="64" t="str">
        <f t="shared" si="38"/>
        <v xml:space="preserve"> </v>
      </c>
      <c r="F138" s="60"/>
      <c r="G138" s="59"/>
      <c r="H138" s="18"/>
      <c r="I138" s="18"/>
      <c r="J138" s="18"/>
      <c r="K138" s="18"/>
      <c r="L138" s="18"/>
      <c r="M138" s="18"/>
      <c r="N138" s="17"/>
      <c r="O138" s="17"/>
    </row>
    <row r="139" spans="1:15" ht="15.75" hidden="1" thickTop="1" x14ac:dyDescent="0.25">
      <c r="A139" s="56" t="s">
        <v>26</v>
      </c>
      <c r="B139" s="57" t="s">
        <v>27</v>
      </c>
      <c r="C139" s="57" t="s">
        <v>28</v>
      </c>
      <c r="D139" s="57" t="s">
        <v>1</v>
      </c>
      <c r="E139" s="64"/>
      <c r="H139" s="18"/>
      <c r="I139" s="18"/>
      <c r="J139" s="18"/>
      <c r="K139" s="18"/>
      <c r="L139" s="18"/>
      <c r="M139" s="18"/>
      <c r="N139" s="17"/>
      <c r="O139" s="17"/>
    </row>
    <row r="140" spans="1:15" hidden="1" x14ac:dyDescent="0.25">
      <c r="A140" s="58">
        <v>928</v>
      </c>
      <c r="B140" s="59" t="s">
        <v>86</v>
      </c>
      <c r="C140" s="60">
        <v>2023</v>
      </c>
      <c r="D140" s="59" t="s">
        <v>87</v>
      </c>
      <c r="E140" s="64"/>
      <c r="H140" s="18"/>
      <c r="I140" s="18"/>
      <c r="J140" s="18"/>
      <c r="K140" s="18"/>
      <c r="L140" s="18"/>
      <c r="M140" s="18"/>
      <c r="N140" s="17"/>
      <c r="O140" s="17"/>
    </row>
    <row r="141" spans="1:15" hidden="1" x14ac:dyDescent="0.25">
      <c r="A141" s="187" t="s">
        <v>31</v>
      </c>
      <c r="B141" s="179"/>
      <c r="C141" s="179"/>
      <c r="D141" s="179"/>
      <c r="E141" s="64"/>
      <c r="H141" s="18"/>
      <c r="I141" s="18"/>
      <c r="J141" s="18"/>
      <c r="K141" s="18"/>
      <c r="L141" s="18"/>
      <c r="M141" s="18"/>
      <c r="N141" s="17"/>
      <c r="O141" s="17"/>
    </row>
    <row r="142" spans="1:15" hidden="1" x14ac:dyDescent="0.25">
      <c r="A142" s="128" t="s">
        <v>32</v>
      </c>
      <c r="B142" s="129" t="s">
        <v>33</v>
      </c>
      <c r="C142" s="129" t="s">
        <v>34</v>
      </c>
      <c r="D142" s="129" t="s">
        <v>35</v>
      </c>
      <c r="E142" s="64"/>
      <c r="H142" s="18"/>
      <c r="I142" s="18"/>
      <c r="J142" s="18"/>
      <c r="K142" s="18"/>
      <c r="L142" s="18"/>
      <c r="M142" s="18"/>
      <c r="N142" s="17"/>
      <c r="O142" s="17"/>
    </row>
    <row r="143" spans="1:15" hidden="1" x14ac:dyDescent="0.25">
      <c r="A143" s="63">
        <v>780</v>
      </c>
      <c r="B143" s="10" t="s">
        <v>88</v>
      </c>
      <c r="C143" s="51">
        <v>42370</v>
      </c>
      <c r="D143" s="51">
        <v>73415</v>
      </c>
      <c r="E143" s="64" t="str">
        <f t="shared" ref="E143:E144" si="39">A143&amp;" "&amp;B143</f>
        <v>780 Begonien</v>
      </c>
      <c r="H143" s="18"/>
      <c r="I143" s="18"/>
      <c r="J143" s="18"/>
      <c r="K143" s="18"/>
      <c r="L143" s="18"/>
      <c r="M143" s="18"/>
      <c r="N143" s="17"/>
      <c r="O143" s="17"/>
    </row>
    <row r="144" spans="1:15" hidden="1" x14ac:dyDescent="0.25">
      <c r="A144" s="63">
        <v>791</v>
      </c>
      <c r="B144" s="10" t="s">
        <v>89</v>
      </c>
      <c r="C144" s="51">
        <v>42370</v>
      </c>
      <c r="D144" s="51">
        <v>73415</v>
      </c>
      <c r="E144" s="64" t="str">
        <f t="shared" si="39"/>
        <v>791 Knollenbegonien</v>
      </c>
      <c r="H144" s="18"/>
      <c r="I144" s="18"/>
      <c r="J144" s="18"/>
      <c r="K144" s="18"/>
      <c r="L144" s="18"/>
      <c r="M144" s="18"/>
      <c r="N144" s="17"/>
      <c r="O144" s="17"/>
    </row>
    <row r="145" spans="1:15" hidden="1" x14ac:dyDescent="0.25">
      <c r="A145" s="65" t="s">
        <v>26</v>
      </c>
      <c r="B145" s="59" t="s">
        <v>27</v>
      </c>
      <c r="C145" s="59" t="s">
        <v>28</v>
      </c>
      <c r="D145" s="59" t="s">
        <v>1</v>
      </c>
      <c r="E145" s="61"/>
      <c r="H145" s="18"/>
      <c r="I145" s="18"/>
      <c r="J145" s="18"/>
      <c r="K145" s="18"/>
      <c r="L145" s="18"/>
      <c r="M145" s="18"/>
      <c r="N145" s="17"/>
      <c r="O145" s="17"/>
    </row>
    <row r="146" spans="1:15" hidden="1" x14ac:dyDescent="0.25">
      <c r="A146" s="58">
        <v>836</v>
      </c>
      <c r="B146" s="59" t="s">
        <v>90</v>
      </c>
      <c r="C146" s="60">
        <v>2023</v>
      </c>
      <c r="D146" s="59" t="s">
        <v>91</v>
      </c>
      <c r="E146" s="61"/>
      <c r="H146" s="18"/>
      <c r="I146" s="18"/>
      <c r="J146" s="18"/>
      <c r="K146" s="18"/>
      <c r="L146" s="18"/>
      <c r="M146" s="18"/>
      <c r="N146" s="17"/>
      <c r="O146" s="17"/>
    </row>
    <row r="147" spans="1:15" hidden="1" x14ac:dyDescent="0.25">
      <c r="A147" s="187" t="s">
        <v>31</v>
      </c>
      <c r="B147" s="179"/>
      <c r="C147" s="179"/>
      <c r="D147" s="179"/>
      <c r="E147" s="61"/>
      <c r="H147" s="18"/>
      <c r="I147" s="18"/>
      <c r="J147" s="18"/>
      <c r="K147" s="18"/>
      <c r="L147" s="18"/>
      <c r="M147" s="18"/>
      <c r="N147" s="17"/>
      <c r="O147" s="17"/>
    </row>
    <row r="148" spans="1:15" hidden="1" x14ac:dyDescent="0.25">
      <c r="A148" s="128" t="s">
        <v>32</v>
      </c>
      <c r="B148" s="129" t="s">
        <v>33</v>
      </c>
      <c r="C148" s="129" t="s">
        <v>34</v>
      </c>
      <c r="D148" s="129" t="s">
        <v>35</v>
      </c>
      <c r="E148" s="61"/>
      <c r="H148" s="18"/>
      <c r="I148" s="18"/>
      <c r="J148" s="18"/>
      <c r="K148" s="18"/>
      <c r="L148" s="18"/>
      <c r="M148" s="18"/>
      <c r="N148" s="17"/>
      <c r="O148" s="17"/>
    </row>
    <row r="149" spans="1:15" hidden="1" x14ac:dyDescent="0.25">
      <c r="A149" s="63">
        <v>317</v>
      </c>
      <c r="B149" s="10" t="s">
        <v>92</v>
      </c>
      <c r="C149" s="51">
        <v>43831</v>
      </c>
      <c r="D149" s="51">
        <v>73415</v>
      </c>
      <c r="E149" s="64" t="str">
        <f t="shared" ref="E149:E150" si="40">A149&amp;" "&amp;B149</f>
        <v>317 Ölrettich</v>
      </c>
      <c r="H149" s="18"/>
      <c r="I149" s="18"/>
      <c r="J149" s="18"/>
      <c r="K149" s="18"/>
      <c r="L149" s="18"/>
      <c r="M149" s="18"/>
      <c r="N149" s="17"/>
      <c r="O149" s="17"/>
    </row>
    <row r="150" spans="1:15" hidden="1" x14ac:dyDescent="0.25">
      <c r="A150" s="63">
        <v>618</v>
      </c>
      <c r="B150" s="10" t="s">
        <v>93</v>
      </c>
      <c r="C150" s="51">
        <v>42370</v>
      </c>
      <c r="D150" s="51">
        <v>73415</v>
      </c>
      <c r="E150" s="64" t="str">
        <f t="shared" si="40"/>
        <v>618 Gartenrettiche (Weiße/rote Rettiche, schwarzer Winterrettich, Ölrettich, Radieschen)</v>
      </c>
      <c r="H150" s="18"/>
      <c r="I150" s="18"/>
      <c r="J150" s="18"/>
      <c r="K150" s="18"/>
      <c r="L150" s="18"/>
      <c r="M150" s="18"/>
      <c r="N150" s="17"/>
      <c r="O150" s="17"/>
    </row>
    <row r="151" spans="1:15" hidden="1" x14ac:dyDescent="0.25">
      <c r="A151" s="65" t="s">
        <v>26</v>
      </c>
      <c r="B151" s="59" t="s">
        <v>27</v>
      </c>
      <c r="C151" s="59" t="s">
        <v>28</v>
      </c>
      <c r="D151" s="59" t="s">
        <v>1</v>
      </c>
      <c r="E151" s="61"/>
      <c r="H151" s="18"/>
      <c r="I151" s="18"/>
      <c r="J151" s="18"/>
      <c r="K151" s="18"/>
      <c r="L151" s="18"/>
      <c r="M151" s="18"/>
      <c r="N151" s="17"/>
      <c r="O151" s="17"/>
    </row>
    <row r="152" spans="1:15" hidden="1" x14ac:dyDescent="0.25">
      <c r="A152" s="58">
        <v>806</v>
      </c>
      <c r="B152" s="59" t="s">
        <v>94</v>
      </c>
      <c r="C152" s="60">
        <v>2023</v>
      </c>
      <c r="D152" s="59" t="s">
        <v>95</v>
      </c>
      <c r="E152" s="61"/>
      <c r="H152" s="18"/>
      <c r="I152" s="18"/>
      <c r="J152" s="18"/>
      <c r="K152" s="18"/>
      <c r="L152" s="18"/>
      <c r="M152" s="18"/>
      <c r="N152" s="17"/>
      <c r="O152" s="17"/>
    </row>
    <row r="153" spans="1:15" hidden="1" x14ac:dyDescent="0.25">
      <c r="A153" s="187" t="s">
        <v>31</v>
      </c>
      <c r="B153" s="179"/>
      <c r="C153" s="179"/>
      <c r="D153" s="179"/>
      <c r="E153" s="61"/>
      <c r="H153" s="18"/>
      <c r="I153" s="18"/>
      <c r="J153" s="18"/>
      <c r="K153" s="18"/>
      <c r="L153" s="18"/>
      <c r="M153" s="18"/>
      <c r="N153" s="17"/>
      <c r="O153" s="17"/>
    </row>
    <row r="154" spans="1:15" hidden="1" x14ac:dyDescent="0.25">
      <c r="A154" s="128" t="s">
        <v>32</v>
      </c>
      <c r="B154" s="129" t="s">
        <v>33</v>
      </c>
      <c r="C154" s="129" t="s">
        <v>34</v>
      </c>
      <c r="D154" s="129" t="s">
        <v>35</v>
      </c>
      <c r="E154" s="61"/>
      <c r="H154" s="18"/>
      <c r="I154" s="18"/>
      <c r="J154" s="18"/>
      <c r="K154" s="18"/>
      <c r="L154" s="18"/>
      <c r="M154" s="18"/>
      <c r="N154" s="17"/>
      <c r="O154" s="17"/>
    </row>
    <row r="155" spans="1:15" hidden="1" x14ac:dyDescent="0.25">
      <c r="A155" s="63">
        <v>320</v>
      </c>
      <c r="B155" s="10" t="s">
        <v>96</v>
      </c>
      <c r="C155" s="51">
        <v>42370</v>
      </c>
      <c r="D155" s="51">
        <v>73415</v>
      </c>
      <c r="E155" s="64" t="str">
        <f t="shared" ref="E155:E156" si="41">A155&amp;" "&amp;B155</f>
        <v>320 Sonnenblumen</v>
      </c>
      <c r="H155" s="18"/>
      <c r="I155" s="18"/>
      <c r="J155" s="18"/>
      <c r="K155" s="18"/>
      <c r="L155" s="18"/>
      <c r="M155" s="18"/>
      <c r="N155" s="17"/>
      <c r="O155" s="17"/>
    </row>
    <row r="156" spans="1:15" hidden="1" x14ac:dyDescent="0.25">
      <c r="A156" s="63">
        <v>604</v>
      </c>
      <c r="B156" s="10" t="s">
        <v>97</v>
      </c>
      <c r="C156" s="51">
        <v>42370</v>
      </c>
      <c r="D156" s="51">
        <v>73415</v>
      </c>
      <c r="E156" s="64" t="str">
        <f t="shared" si="41"/>
        <v>604 Topinambur</v>
      </c>
      <c r="H156" s="18"/>
      <c r="I156" s="18"/>
      <c r="J156" s="18"/>
      <c r="K156" s="18"/>
      <c r="L156" s="18"/>
      <c r="M156" s="18"/>
      <c r="N156" s="17"/>
      <c r="O156" s="17"/>
    </row>
    <row r="157" spans="1:15" hidden="1" x14ac:dyDescent="0.25">
      <c r="A157" s="65" t="s">
        <v>26</v>
      </c>
      <c r="B157" s="59" t="s">
        <v>27</v>
      </c>
      <c r="C157" s="59" t="s">
        <v>28</v>
      </c>
      <c r="D157" s="59" t="s">
        <v>1</v>
      </c>
      <c r="E157" s="61"/>
      <c r="H157" s="18"/>
      <c r="I157" s="18"/>
      <c r="J157" s="18"/>
      <c r="K157" s="18"/>
      <c r="L157" s="18"/>
      <c r="M157" s="18"/>
      <c r="N157" s="17"/>
      <c r="O157" s="17"/>
    </row>
    <row r="158" spans="1:15" hidden="1" x14ac:dyDescent="0.25">
      <c r="A158" s="58">
        <v>718</v>
      </c>
      <c r="B158" s="59" t="s">
        <v>98</v>
      </c>
      <c r="C158" s="60">
        <v>2023</v>
      </c>
      <c r="D158" s="59" t="s">
        <v>99</v>
      </c>
      <c r="E158" s="61"/>
      <c r="H158" s="18"/>
      <c r="I158" s="18"/>
      <c r="J158" s="18"/>
      <c r="K158" s="18"/>
      <c r="L158" s="18"/>
      <c r="M158" s="18"/>
      <c r="N158" s="17"/>
      <c r="O158" s="17"/>
    </row>
    <row r="159" spans="1:15" hidden="1" x14ac:dyDescent="0.25">
      <c r="A159" s="187" t="s">
        <v>31</v>
      </c>
      <c r="B159" s="179"/>
      <c r="C159" s="179"/>
      <c r="D159" s="179"/>
      <c r="E159" s="61"/>
      <c r="H159" s="18"/>
      <c r="I159" s="18"/>
      <c r="J159" s="18"/>
      <c r="K159" s="18"/>
      <c r="L159" s="18"/>
      <c r="M159" s="18"/>
      <c r="N159" s="17"/>
      <c r="O159" s="17"/>
    </row>
    <row r="160" spans="1:15" hidden="1" x14ac:dyDescent="0.25">
      <c r="A160" s="128" t="s">
        <v>32</v>
      </c>
      <c r="B160" s="129" t="s">
        <v>33</v>
      </c>
      <c r="C160" s="129" t="s">
        <v>34</v>
      </c>
      <c r="D160" s="129" t="s">
        <v>35</v>
      </c>
      <c r="E160" s="61"/>
      <c r="H160" s="18"/>
      <c r="I160" s="18"/>
      <c r="J160" s="18"/>
      <c r="K160" s="18"/>
      <c r="L160" s="18"/>
      <c r="M160" s="18"/>
      <c r="N160" s="17"/>
      <c r="O160" s="17"/>
    </row>
    <row r="161" spans="1:15" hidden="1" x14ac:dyDescent="0.25">
      <c r="A161" s="63">
        <v>210</v>
      </c>
      <c r="B161" s="10" t="s">
        <v>36</v>
      </c>
      <c r="C161" s="51">
        <v>42370</v>
      </c>
      <c r="D161" s="51">
        <v>73415</v>
      </c>
      <c r="E161" s="64" t="str">
        <f t="shared" ref="E161:E162" si="42">A161&amp;" "&amp;B161</f>
        <v>210 Erbsen (Markerbse, Schalerbse, Zuckererbse, Futtererbse, Peluschke)</v>
      </c>
      <c r="H161" s="18"/>
      <c r="I161" s="18"/>
      <c r="J161" s="18"/>
      <c r="K161" s="18"/>
      <c r="L161" s="18"/>
      <c r="M161" s="18"/>
      <c r="N161" s="17"/>
      <c r="O161" s="17"/>
    </row>
    <row r="162" spans="1:15" hidden="1" x14ac:dyDescent="0.25">
      <c r="A162" s="63">
        <v>211</v>
      </c>
      <c r="B162" s="10" t="s">
        <v>37</v>
      </c>
      <c r="C162" s="51">
        <v>42370</v>
      </c>
      <c r="D162" s="51">
        <v>73415</v>
      </c>
      <c r="E162" s="64" t="str">
        <f t="shared" si="42"/>
        <v>211 Gemüseerbse</v>
      </c>
      <c r="H162" s="18"/>
      <c r="I162" s="18"/>
      <c r="J162" s="18"/>
      <c r="K162" s="18"/>
      <c r="L162" s="18"/>
      <c r="M162" s="18"/>
      <c r="N162" s="17"/>
      <c r="O162" s="17"/>
    </row>
    <row r="163" spans="1:15" hidden="1" x14ac:dyDescent="0.25">
      <c r="A163" s="65" t="s">
        <v>26</v>
      </c>
      <c r="B163" s="59" t="s">
        <v>27</v>
      </c>
      <c r="C163" s="59" t="s">
        <v>28</v>
      </c>
      <c r="D163" s="59" t="s">
        <v>1</v>
      </c>
      <c r="E163" s="61"/>
      <c r="H163" s="18"/>
      <c r="I163" s="18"/>
      <c r="J163" s="18"/>
      <c r="K163" s="18"/>
      <c r="L163" s="18"/>
      <c r="M163" s="18"/>
      <c r="N163" s="17"/>
      <c r="O163" s="17"/>
    </row>
    <row r="164" spans="1:15" hidden="1" x14ac:dyDescent="0.25">
      <c r="A164" s="58">
        <v>702</v>
      </c>
      <c r="B164" s="59" t="s">
        <v>100</v>
      </c>
      <c r="C164" s="60">
        <v>2023</v>
      </c>
      <c r="D164" s="59" t="s">
        <v>101</v>
      </c>
      <c r="E164" s="61"/>
      <c r="H164" s="18"/>
      <c r="I164" s="18"/>
      <c r="J164" s="18"/>
      <c r="K164" s="18"/>
      <c r="L164" s="18"/>
      <c r="M164" s="18"/>
      <c r="N164" s="17"/>
      <c r="O164" s="17"/>
    </row>
    <row r="165" spans="1:15" hidden="1" x14ac:dyDescent="0.25">
      <c r="A165" s="187" t="s">
        <v>31</v>
      </c>
      <c r="B165" s="179"/>
      <c r="C165" s="179"/>
      <c r="D165" s="179"/>
      <c r="E165" s="61"/>
      <c r="H165" s="18"/>
      <c r="I165" s="18"/>
      <c r="J165" s="18"/>
      <c r="K165" s="18"/>
      <c r="L165" s="18"/>
      <c r="M165" s="18"/>
      <c r="N165" s="17"/>
      <c r="O165" s="17"/>
    </row>
    <row r="166" spans="1:15" hidden="1" x14ac:dyDescent="0.25">
      <c r="A166" s="128" t="s">
        <v>32</v>
      </c>
      <c r="B166" s="129" t="s">
        <v>33</v>
      </c>
      <c r="C166" s="129" t="s">
        <v>34</v>
      </c>
      <c r="D166" s="129" t="s">
        <v>35</v>
      </c>
      <c r="E166" s="61"/>
      <c r="H166" s="18"/>
      <c r="I166" s="18"/>
      <c r="J166" s="18"/>
      <c r="K166" s="18"/>
      <c r="L166" s="18"/>
      <c r="M166" s="18"/>
      <c r="N166" s="17"/>
      <c r="O166" s="17"/>
    </row>
    <row r="167" spans="1:15" hidden="1" x14ac:dyDescent="0.25">
      <c r="A167" s="63">
        <v>413</v>
      </c>
      <c r="B167" s="10" t="s">
        <v>102</v>
      </c>
      <c r="C167" s="51">
        <v>42370</v>
      </c>
      <c r="D167" s="51">
        <v>73415</v>
      </c>
      <c r="E167" s="64" t="str">
        <f t="shared" ref="E167:E170" si="43">A167&amp;" "&amp;B167</f>
        <v>413 Futterrübe/Runkelrübe</v>
      </c>
      <c r="H167" s="18"/>
      <c r="I167" s="18"/>
      <c r="J167" s="18"/>
      <c r="K167" s="18"/>
      <c r="L167" s="18"/>
      <c r="M167" s="18"/>
      <c r="N167" s="17"/>
      <c r="O167" s="17"/>
    </row>
    <row r="168" spans="1:15" hidden="1" x14ac:dyDescent="0.25">
      <c r="A168" s="63">
        <v>603</v>
      </c>
      <c r="B168" s="10" t="s">
        <v>103</v>
      </c>
      <c r="C168" s="51">
        <v>42370</v>
      </c>
      <c r="D168" s="51">
        <v>73415</v>
      </c>
      <c r="E168" s="64" t="str">
        <f t="shared" si="43"/>
        <v>603 Zuckerrüben</v>
      </c>
      <c r="H168" s="18"/>
      <c r="I168" s="18"/>
      <c r="J168" s="18"/>
      <c r="K168" s="18"/>
      <c r="L168" s="18"/>
      <c r="M168" s="18"/>
      <c r="N168" s="17"/>
      <c r="O168" s="17"/>
    </row>
    <row r="169" spans="1:15" hidden="1" x14ac:dyDescent="0.25">
      <c r="A169" s="63">
        <v>639</v>
      </c>
      <c r="B169" s="10" t="s">
        <v>104</v>
      </c>
      <c r="C169" s="51">
        <v>42370</v>
      </c>
      <c r="D169" s="51">
        <v>73415</v>
      </c>
      <c r="E169" s="64" t="str">
        <f t="shared" si="43"/>
        <v>639 Mangold, Rote Beete/Rote Rübe</v>
      </c>
      <c r="H169" s="18"/>
      <c r="I169" s="18"/>
      <c r="J169" s="18"/>
      <c r="K169" s="18"/>
      <c r="L169" s="18"/>
      <c r="M169" s="18"/>
      <c r="N169" s="17"/>
      <c r="O169" s="17"/>
    </row>
    <row r="170" spans="1:15" hidden="1" x14ac:dyDescent="0.25">
      <c r="A170" s="63">
        <v>911</v>
      </c>
      <c r="B170" s="10" t="s">
        <v>105</v>
      </c>
      <c r="C170" s="51">
        <v>42370</v>
      </c>
      <c r="D170" s="51">
        <v>73415</v>
      </c>
      <c r="E170" s="64" t="str">
        <f t="shared" si="43"/>
        <v>911 (Beta-)Rübensamenvermehrung</v>
      </c>
      <c r="H170" s="18"/>
      <c r="I170" s="18"/>
      <c r="J170" s="18"/>
      <c r="K170" s="18"/>
      <c r="L170" s="18"/>
      <c r="M170" s="18"/>
      <c r="N170" s="17"/>
      <c r="O170" s="17"/>
    </row>
    <row r="171" spans="1:15" hidden="1" x14ac:dyDescent="0.25">
      <c r="A171" s="65" t="s">
        <v>26</v>
      </c>
      <c r="B171" s="59" t="s">
        <v>27</v>
      </c>
      <c r="C171" s="59" t="s">
        <v>28</v>
      </c>
      <c r="D171" s="59" t="s">
        <v>1</v>
      </c>
      <c r="E171" s="61"/>
      <c r="H171" s="18"/>
      <c r="I171" s="18"/>
      <c r="J171" s="18"/>
      <c r="K171" s="18"/>
      <c r="L171" s="18"/>
      <c r="M171" s="18"/>
      <c r="N171" s="17"/>
      <c r="O171" s="17"/>
    </row>
    <row r="172" spans="1:15" hidden="1" x14ac:dyDescent="0.25">
      <c r="A172" s="58">
        <v>853</v>
      </c>
      <c r="B172" s="59" t="s">
        <v>106</v>
      </c>
      <c r="C172" s="60">
        <v>2023</v>
      </c>
      <c r="D172" s="59" t="s">
        <v>107</v>
      </c>
      <c r="E172" s="61"/>
      <c r="H172" s="18"/>
      <c r="I172" s="18"/>
      <c r="J172" s="18"/>
      <c r="K172" s="18"/>
      <c r="L172" s="18"/>
      <c r="M172" s="18"/>
      <c r="N172" s="17"/>
      <c r="O172" s="17"/>
    </row>
    <row r="173" spans="1:15" hidden="1" x14ac:dyDescent="0.25">
      <c r="A173" s="187" t="s">
        <v>31</v>
      </c>
      <c r="B173" s="179"/>
      <c r="C173" s="179"/>
      <c r="D173" s="179"/>
      <c r="E173" s="61"/>
      <c r="H173" s="18"/>
      <c r="I173" s="18"/>
      <c r="J173" s="18"/>
      <c r="K173" s="18"/>
      <c r="L173" s="18"/>
      <c r="M173" s="18"/>
      <c r="N173" s="17"/>
      <c r="O173" s="17"/>
    </row>
    <row r="174" spans="1:15" hidden="1" x14ac:dyDescent="0.25">
      <c r="A174" s="128" t="s">
        <v>32</v>
      </c>
      <c r="B174" s="129" t="s">
        <v>33</v>
      </c>
      <c r="C174" s="129" t="s">
        <v>34</v>
      </c>
      <c r="D174" s="129" t="s">
        <v>35</v>
      </c>
      <c r="E174" s="61"/>
      <c r="H174" s="18"/>
      <c r="I174" s="18"/>
      <c r="J174" s="18"/>
      <c r="K174" s="18"/>
      <c r="L174" s="18"/>
      <c r="M174" s="18"/>
      <c r="N174" s="17"/>
      <c r="O174" s="17"/>
    </row>
    <row r="175" spans="1:15" hidden="1" x14ac:dyDescent="0.25">
      <c r="A175" s="63">
        <v>601</v>
      </c>
      <c r="B175" s="10" t="s">
        <v>108</v>
      </c>
      <c r="C175" s="51">
        <v>42370</v>
      </c>
      <c r="D175" s="51">
        <v>73415</v>
      </c>
      <c r="E175" s="64" t="str">
        <f t="shared" ref="E175:E177" si="44">A175&amp;" "&amp;B175</f>
        <v>601 Stärkekartoffeln</v>
      </c>
      <c r="H175" s="18"/>
      <c r="I175" s="18"/>
      <c r="J175" s="18"/>
      <c r="K175" s="18"/>
      <c r="L175" s="18"/>
      <c r="M175" s="18"/>
      <c r="N175" s="17"/>
      <c r="O175" s="17"/>
    </row>
    <row r="176" spans="1:15" hidden="1" x14ac:dyDescent="0.25">
      <c r="A176" s="63">
        <v>602</v>
      </c>
      <c r="B176" s="10" t="s">
        <v>4</v>
      </c>
      <c r="C176" s="51">
        <v>42370</v>
      </c>
      <c r="D176" s="51">
        <v>73415</v>
      </c>
      <c r="E176" s="64" t="str">
        <f t="shared" si="44"/>
        <v>602 Kartoffeln</v>
      </c>
      <c r="H176" s="18"/>
      <c r="I176" s="18"/>
      <c r="J176" s="18"/>
      <c r="K176" s="18"/>
      <c r="L176" s="18"/>
      <c r="M176" s="18"/>
      <c r="N176" s="17"/>
      <c r="O176" s="17"/>
    </row>
    <row r="177" spans="1:33" hidden="1" x14ac:dyDescent="0.25">
      <c r="A177" s="63">
        <v>606</v>
      </c>
      <c r="B177" s="10" t="s">
        <v>109</v>
      </c>
      <c r="C177" s="51">
        <v>42370</v>
      </c>
      <c r="D177" s="51">
        <v>73415</v>
      </c>
      <c r="E177" s="64" t="str">
        <f t="shared" si="44"/>
        <v>606 Pflanzkartoffeln</v>
      </c>
      <c r="H177" s="18"/>
      <c r="I177" s="18"/>
      <c r="J177" s="18"/>
      <c r="K177" s="18"/>
      <c r="L177" s="18"/>
      <c r="M177" s="18"/>
      <c r="N177" s="17"/>
      <c r="O177" s="17"/>
    </row>
    <row r="178" spans="1:33" hidden="1" x14ac:dyDescent="0.25">
      <c r="A178" s="65" t="s">
        <v>26</v>
      </c>
      <c r="B178" s="59" t="s">
        <v>27</v>
      </c>
      <c r="C178" s="59" t="s">
        <v>28</v>
      </c>
      <c r="D178" s="59" t="s">
        <v>1</v>
      </c>
      <c r="E178" s="61"/>
      <c r="H178" s="18"/>
      <c r="I178" s="18"/>
      <c r="J178" s="18"/>
      <c r="K178" s="18"/>
      <c r="L178" s="18"/>
      <c r="M178" s="18"/>
      <c r="N178" s="17"/>
      <c r="O178" s="17"/>
    </row>
    <row r="179" spans="1:33" hidden="1" x14ac:dyDescent="0.25">
      <c r="A179" s="58">
        <v>766</v>
      </c>
      <c r="B179" s="59" t="s">
        <v>110</v>
      </c>
      <c r="C179" s="60">
        <v>2023</v>
      </c>
      <c r="D179" s="59" t="s">
        <v>111</v>
      </c>
      <c r="E179" s="61"/>
      <c r="H179" s="18"/>
      <c r="I179" s="18"/>
      <c r="J179" s="18"/>
      <c r="K179" s="18"/>
      <c r="L179" s="18"/>
      <c r="M179" s="18"/>
      <c r="N179" s="17"/>
      <c r="O179" s="17"/>
    </row>
    <row r="180" spans="1:33" hidden="1" x14ac:dyDescent="0.25">
      <c r="A180" s="187" t="s">
        <v>31</v>
      </c>
      <c r="B180" s="179"/>
      <c r="C180" s="179"/>
      <c r="D180" s="179"/>
      <c r="E180" s="61"/>
      <c r="H180" s="18"/>
      <c r="I180" s="18"/>
      <c r="J180" s="18"/>
      <c r="K180" s="18"/>
      <c r="L180" s="18"/>
      <c r="M180" s="18"/>
      <c r="N180" s="17"/>
      <c r="O180" s="17"/>
    </row>
    <row r="181" spans="1:33" hidden="1" x14ac:dyDescent="0.25">
      <c r="A181" s="128" t="s">
        <v>32</v>
      </c>
      <c r="B181" s="129" t="s">
        <v>33</v>
      </c>
      <c r="C181" s="129" t="s">
        <v>34</v>
      </c>
      <c r="D181" s="129" t="s">
        <v>35</v>
      </c>
      <c r="E181" s="61"/>
      <c r="H181" s="18"/>
      <c r="I181" s="18"/>
      <c r="J181" s="18"/>
      <c r="K181" s="18"/>
      <c r="L181" s="18"/>
      <c r="M181" s="18"/>
      <c r="N181" s="17"/>
      <c r="O181" s="17"/>
    </row>
    <row r="182" spans="1:33" hidden="1" x14ac:dyDescent="0.25">
      <c r="A182" s="63">
        <v>183</v>
      </c>
      <c r="B182" s="10" t="s">
        <v>112</v>
      </c>
      <c r="C182" s="51">
        <v>42370</v>
      </c>
      <c r="D182" s="51">
        <v>73415</v>
      </c>
      <c r="E182" s="64" t="str">
        <f t="shared" ref="E182:E183" si="45">A182&amp;" "&amp;B182</f>
        <v>183 Mohren-, Zuckerhirse (ohne Sudangras NC 803)</v>
      </c>
      <c r="H182" s="18"/>
      <c r="I182" s="18"/>
      <c r="J182" s="18"/>
      <c r="K182" s="18"/>
      <c r="L182" s="18"/>
      <c r="M182" s="18"/>
      <c r="N182" s="17"/>
      <c r="O182" s="17"/>
    </row>
    <row r="183" spans="1:33" hidden="1" x14ac:dyDescent="0.25">
      <c r="A183" s="63">
        <v>803</v>
      </c>
      <c r="B183" s="10" t="s">
        <v>85</v>
      </c>
      <c r="C183" s="51">
        <v>42370</v>
      </c>
      <c r="D183" s="51">
        <v>73415</v>
      </c>
      <c r="E183" s="64" t="str">
        <f t="shared" si="45"/>
        <v>803 Sudangras</v>
      </c>
      <c r="H183" s="18"/>
      <c r="I183" s="18"/>
      <c r="J183" s="18"/>
      <c r="K183" s="18"/>
      <c r="L183" s="18"/>
      <c r="M183" s="18"/>
      <c r="N183" s="17"/>
      <c r="O183" s="17"/>
    </row>
    <row r="184" spans="1:33" hidden="1" x14ac:dyDescent="0.25">
      <c r="A184" s="65" t="s">
        <v>26</v>
      </c>
      <c r="B184" s="59" t="s">
        <v>27</v>
      </c>
      <c r="C184" s="59" t="s">
        <v>28</v>
      </c>
      <c r="D184" s="59" t="s">
        <v>1</v>
      </c>
      <c r="E184" s="61"/>
      <c r="H184" s="18"/>
      <c r="I184" s="18"/>
      <c r="J184" s="18"/>
      <c r="K184" s="18"/>
      <c r="L184" s="18"/>
      <c r="M184" s="18"/>
      <c r="N184" s="17"/>
      <c r="O184" s="17"/>
    </row>
    <row r="185" spans="1:33" ht="15" hidden="1" customHeight="1" x14ac:dyDescent="0.25">
      <c r="A185" s="58">
        <v>719</v>
      </c>
      <c r="B185" s="59" t="s">
        <v>113</v>
      </c>
      <c r="C185" s="60">
        <v>2023</v>
      </c>
      <c r="D185" s="59" t="s">
        <v>114</v>
      </c>
      <c r="E185" s="61"/>
      <c r="H185" s="18"/>
      <c r="I185" s="18"/>
      <c r="J185" s="18"/>
      <c r="K185" s="18"/>
      <c r="L185" s="18"/>
      <c r="M185" s="18"/>
      <c r="N185" s="17"/>
      <c r="O185" s="17"/>
    </row>
    <row r="186" spans="1:33" ht="15" hidden="1" customHeight="1" x14ac:dyDescent="0.25">
      <c r="A186" s="187" t="s">
        <v>31</v>
      </c>
      <c r="B186" s="179"/>
      <c r="C186" s="179"/>
      <c r="D186" s="179"/>
      <c r="E186" s="61"/>
      <c r="H186" s="18"/>
      <c r="I186" s="18"/>
      <c r="J186" s="18"/>
      <c r="K186" s="18"/>
      <c r="L186" s="18"/>
      <c r="M186" s="1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1:33" hidden="1" x14ac:dyDescent="0.25">
      <c r="A187" s="128" t="s">
        <v>32</v>
      </c>
      <c r="B187" s="129" t="s">
        <v>33</v>
      </c>
      <c r="C187" s="129" t="s">
        <v>34</v>
      </c>
      <c r="D187" s="129" t="s">
        <v>35</v>
      </c>
      <c r="E187" s="61"/>
      <c r="H187" s="18"/>
      <c r="I187" s="18"/>
      <c r="J187" s="18"/>
      <c r="K187" s="18"/>
      <c r="L187" s="18"/>
      <c r="M187" s="1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</row>
    <row r="188" spans="1:33" hidden="1" x14ac:dyDescent="0.25">
      <c r="A188" s="63">
        <v>220</v>
      </c>
      <c r="B188" s="10" t="s">
        <v>39</v>
      </c>
      <c r="C188" s="51">
        <v>42370</v>
      </c>
      <c r="D188" s="51">
        <v>73415</v>
      </c>
      <c r="E188" s="64" t="str">
        <f t="shared" ref="E188:E189" si="46">A188&amp;" "&amp;B188</f>
        <v>220 Ackerbohne,Puffbohne,Pferdebohne,Dicke Bohne</v>
      </c>
      <c r="H188" s="18"/>
      <c r="I188" s="18"/>
      <c r="J188" s="18"/>
      <c r="K188" s="18"/>
      <c r="L188" s="18"/>
      <c r="M188" s="1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</row>
    <row r="189" spans="1:33" ht="15" hidden="1" customHeight="1" x14ac:dyDescent="0.25">
      <c r="A189" s="63">
        <v>221</v>
      </c>
      <c r="B189" s="10" t="s">
        <v>40</v>
      </c>
      <c r="C189" s="51">
        <v>42370</v>
      </c>
      <c r="D189" s="51">
        <v>73415</v>
      </c>
      <c r="E189" s="64" t="str">
        <f t="shared" si="46"/>
        <v>221 Wicken (Pannonische, Zottelwicke, Saatwicke)</v>
      </c>
      <c r="H189" s="18"/>
      <c r="I189" s="18"/>
      <c r="J189" s="18"/>
      <c r="K189" s="18"/>
      <c r="L189" s="18"/>
      <c r="M189" s="1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</row>
    <row r="190" spans="1:33" hidden="1" x14ac:dyDescent="0.25">
      <c r="A190" s="65" t="s">
        <v>26</v>
      </c>
      <c r="B190" s="59" t="s">
        <v>27</v>
      </c>
      <c r="C190" s="59" t="s">
        <v>28</v>
      </c>
      <c r="D190" s="59" t="s">
        <v>1</v>
      </c>
      <c r="E190" s="61"/>
      <c r="H190" s="18"/>
      <c r="I190" s="18"/>
      <c r="J190" s="18"/>
      <c r="K190" s="18"/>
      <c r="L190" s="18"/>
      <c r="M190" s="1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</row>
    <row r="191" spans="1:33" hidden="1" x14ac:dyDescent="0.25">
      <c r="A191" s="58">
        <v>765</v>
      </c>
      <c r="B191" s="59" t="s">
        <v>115</v>
      </c>
      <c r="C191" s="60">
        <v>2023</v>
      </c>
      <c r="D191" s="59" t="s">
        <v>116</v>
      </c>
      <c r="E191" s="61"/>
      <c r="H191" s="18"/>
      <c r="I191" s="18"/>
      <c r="J191" s="18"/>
      <c r="K191" s="18"/>
      <c r="L191" s="18"/>
      <c r="M191" s="1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</row>
    <row r="192" spans="1:33" hidden="1" x14ac:dyDescent="0.25">
      <c r="A192" s="187" t="s">
        <v>31</v>
      </c>
      <c r="B192" s="179"/>
      <c r="C192" s="179"/>
      <c r="D192" s="179"/>
      <c r="E192" s="61"/>
      <c r="H192" s="18"/>
      <c r="I192" s="18"/>
      <c r="J192" s="18"/>
      <c r="K192" s="18"/>
      <c r="L192" s="18"/>
      <c r="M192" s="1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</row>
    <row r="193" spans="1:33" hidden="1" x14ac:dyDescent="0.25">
      <c r="A193" s="128" t="s">
        <v>32</v>
      </c>
      <c r="B193" s="129" t="s">
        <v>33</v>
      </c>
      <c r="C193" s="129" t="s">
        <v>34</v>
      </c>
      <c r="D193" s="129" t="s">
        <v>35</v>
      </c>
      <c r="E193" s="61"/>
      <c r="H193" s="18"/>
      <c r="I193" s="18"/>
      <c r="J193" s="18"/>
      <c r="K193" s="18"/>
      <c r="L193" s="18"/>
      <c r="M193" s="1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</row>
    <row r="194" spans="1:33" hidden="1" x14ac:dyDescent="0.25">
      <c r="A194" s="63">
        <v>171</v>
      </c>
      <c r="B194" s="10" t="s">
        <v>117</v>
      </c>
      <c r="C194" s="51">
        <v>42370</v>
      </c>
      <c r="D194" s="51">
        <v>73415</v>
      </c>
      <c r="E194" s="64" t="str">
        <f t="shared" ref="E194:E196" si="47">A194&amp;" "&amp;B194</f>
        <v>171 Mais (ohne Silomais NC 411)</v>
      </c>
      <c r="H194" s="18"/>
      <c r="I194" s="18"/>
      <c r="J194" s="18"/>
      <c r="K194" s="18"/>
      <c r="L194" s="18"/>
      <c r="M194" s="1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</row>
    <row r="195" spans="1:33" hidden="1" x14ac:dyDescent="0.25">
      <c r="A195" s="63">
        <v>410</v>
      </c>
      <c r="B195" s="10" t="s">
        <v>118</v>
      </c>
      <c r="C195" s="51">
        <v>44927</v>
      </c>
      <c r="D195" s="51">
        <v>73415</v>
      </c>
      <c r="E195" s="64" t="str">
        <f t="shared" si="47"/>
        <v>410 Mais mit Leguminosen</v>
      </c>
      <c r="H195" s="18"/>
      <c r="I195" s="18"/>
      <c r="J195" s="18"/>
      <c r="K195" s="18"/>
      <c r="L195" s="18"/>
      <c r="M195" s="1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</row>
    <row r="196" spans="1:33" ht="15.75" hidden="1" thickBot="1" x14ac:dyDescent="0.3">
      <c r="A196" s="66">
        <v>411</v>
      </c>
      <c r="B196" s="67" t="s">
        <v>119</v>
      </c>
      <c r="C196" s="68">
        <v>42370</v>
      </c>
      <c r="D196" s="68">
        <v>73415</v>
      </c>
      <c r="E196" s="64" t="str">
        <f t="shared" si="47"/>
        <v>411 Silomais</v>
      </c>
      <c r="H196" s="18"/>
      <c r="I196" s="18"/>
      <c r="J196" s="18"/>
      <c r="K196" s="18"/>
      <c r="L196" s="18"/>
      <c r="M196" s="1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</row>
    <row r="197" spans="1:33" ht="15.75" hidden="1" thickTop="1" x14ac:dyDescent="0.25">
      <c r="A197" s="47" t="s">
        <v>26</v>
      </c>
      <c r="B197" s="47" t="s">
        <v>27</v>
      </c>
      <c r="C197" s="47" t="s">
        <v>28</v>
      </c>
      <c r="D197" s="47" t="s">
        <v>1</v>
      </c>
      <c r="E197" s="18"/>
      <c r="H197" s="18"/>
      <c r="I197" s="18"/>
      <c r="J197" s="18"/>
      <c r="K197" s="18"/>
      <c r="L197" s="18"/>
      <c r="M197" s="1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</row>
    <row r="198" spans="1:33" hidden="1" x14ac:dyDescent="0.25">
      <c r="A198" s="48">
        <v>1445</v>
      </c>
      <c r="B198" s="47" t="s">
        <v>331</v>
      </c>
      <c r="C198" s="48">
        <v>2023</v>
      </c>
      <c r="D198" s="47" t="s">
        <v>133</v>
      </c>
      <c r="E198" s="18"/>
      <c r="H198" s="18"/>
      <c r="I198" s="18"/>
      <c r="J198" s="18"/>
      <c r="K198" s="18"/>
      <c r="L198" s="18"/>
      <c r="M198" s="1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</row>
    <row r="199" spans="1:33" hidden="1" x14ac:dyDescent="0.25">
      <c r="A199" s="179" t="s">
        <v>31</v>
      </c>
      <c r="B199" s="179"/>
      <c r="C199" s="179"/>
      <c r="D199" s="179"/>
      <c r="H199" s="18"/>
      <c r="I199" s="18"/>
      <c r="J199" s="18"/>
      <c r="K199" s="18"/>
      <c r="L199" s="18"/>
      <c r="M199" s="1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</row>
    <row r="200" spans="1:33" ht="15" hidden="1" customHeight="1" x14ac:dyDescent="0.25">
      <c r="A200" s="129" t="s">
        <v>32</v>
      </c>
      <c r="B200" s="129" t="s">
        <v>33</v>
      </c>
      <c r="C200" s="129" t="s">
        <v>34</v>
      </c>
      <c r="D200" s="129" t="s">
        <v>35</v>
      </c>
      <c r="H200" s="18"/>
      <c r="I200" s="18"/>
      <c r="J200" s="18"/>
      <c r="K200" s="18"/>
      <c r="L200" s="18"/>
      <c r="M200" s="1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</row>
    <row r="201" spans="1:33" hidden="1" x14ac:dyDescent="0.25">
      <c r="A201" s="50">
        <v>41</v>
      </c>
      <c r="B201" s="10" t="s">
        <v>134</v>
      </c>
      <c r="C201" s="51">
        <v>44927</v>
      </c>
      <c r="D201" s="51">
        <v>73415</v>
      </c>
      <c r="E201" s="18" t="str">
        <f t="shared" ref="E201:E264" si="48">A201&amp;" "&amp;B201</f>
        <v>41 Wiesen Umwandlung AUKM (Ackerstatus)</v>
      </c>
      <c r="F201" s="82"/>
      <c r="H201" s="18"/>
      <c r="I201" s="18"/>
      <c r="J201" s="18"/>
      <c r="K201" s="18"/>
      <c r="L201" s="18"/>
      <c r="M201" s="18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1:33" hidden="1" x14ac:dyDescent="0.25">
      <c r="A202" s="50">
        <v>42</v>
      </c>
      <c r="B202" s="10" t="s">
        <v>135</v>
      </c>
      <c r="C202" s="51">
        <v>44927</v>
      </c>
      <c r="D202" s="51">
        <v>73415</v>
      </c>
      <c r="E202" s="18" t="str">
        <f t="shared" si="48"/>
        <v>42 Mähweiden Umwandlung AUKM (Ackerstatus)</v>
      </c>
      <c r="F202" s="82"/>
      <c r="H202" s="18"/>
      <c r="I202" s="18"/>
      <c r="J202" s="18"/>
      <c r="K202" s="18"/>
      <c r="L202" s="18"/>
      <c r="M202" s="18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</row>
    <row r="203" spans="1:33" hidden="1" x14ac:dyDescent="0.25">
      <c r="A203" s="50">
        <v>43</v>
      </c>
      <c r="B203" s="10" t="s">
        <v>136</v>
      </c>
      <c r="C203" s="51">
        <v>44927</v>
      </c>
      <c r="D203" s="51">
        <v>73415</v>
      </c>
      <c r="E203" s="18" t="str">
        <f t="shared" si="48"/>
        <v>43 Weiden Umwandlung AUKM (Ackerstatus)</v>
      </c>
      <c r="F203" s="82"/>
      <c r="H203" s="18"/>
      <c r="I203" s="18"/>
      <c r="J203" s="18"/>
      <c r="K203" s="18"/>
      <c r="L203" s="18"/>
      <c r="M203" s="18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</row>
    <row r="204" spans="1:33" hidden="1" x14ac:dyDescent="0.25">
      <c r="A204" s="50">
        <v>44</v>
      </c>
      <c r="B204" s="10" t="s">
        <v>137</v>
      </c>
      <c r="C204" s="51">
        <v>44927</v>
      </c>
      <c r="D204" s="51">
        <v>73415</v>
      </c>
      <c r="E204" s="18" t="str">
        <f t="shared" si="48"/>
        <v>44 Hutung Umwandlung AUKM (Ackerstatus)</v>
      </c>
      <c r="F204" s="82"/>
      <c r="H204" s="18"/>
      <c r="I204" s="18"/>
      <c r="J204" s="18"/>
      <c r="K204" s="18"/>
      <c r="L204" s="18"/>
      <c r="M204" s="18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</row>
    <row r="205" spans="1:33" hidden="1" x14ac:dyDescent="0.25">
      <c r="A205" s="50">
        <v>48</v>
      </c>
      <c r="B205" s="10" t="s">
        <v>138</v>
      </c>
      <c r="C205" s="51">
        <v>44927</v>
      </c>
      <c r="D205" s="51">
        <v>73415</v>
      </c>
      <c r="E205" s="18" t="str">
        <f t="shared" si="48"/>
        <v>48 Streuobstwiese Umwandlung AUKM (Ackerstatus)</v>
      </c>
      <c r="F205" s="82"/>
      <c r="H205" s="18"/>
      <c r="I205" s="18"/>
      <c r="J205" s="18"/>
      <c r="K205" s="18"/>
      <c r="L205" s="18"/>
      <c r="M205" s="18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</row>
    <row r="206" spans="1:33" hidden="1" x14ac:dyDescent="0.25">
      <c r="A206" s="50">
        <v>171</v>
      </c>
      <c r="B206" s="10" t="s">
        <v>117</v>
      </c>
      <c r="C206" s="51">
        <v>44927</v>
      </c>
      <c r="D206" s="51">
        <v>73415</v>
      </c>
      <c r="E206" s="18" t="str">
        <f t="shared" si="48"/>
        <v>171 Mais (ohne Silomais NC 411)</v>
      </c>
      <c r="F206" s="82"/>
      <c r="H206" s="18"/>
      <c r="I206" s="18"/>
      <c r="J206" s="18"/>
      <c r="K206" s="18"/>
      <c r="L206" s="18"/>
      <c r="M206" s="18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</row>
    <row r="207" spans="1:33" hidden="1" x14ac:dyDescent="0.25">
      <c r="A207" s="50">
        <v>181</v>
      </c>
      <c r="B207" s="10" t="s">
        <v>139</v>
      </c>
      <c r="C207" s="51">
        <v>44927</v>
      </c>
      <c r="D207" s="51">
        <v>73415</v>
      </c>
      <c r="E207" s="18" t="str">
        <f t="shared" si="48"/>
        <v>181 Rispenhirse</v>
      </c>
      <c r="F207" s="82"/>
      <c r="H207" s="18"/>
      <c r="I207" s="18"/>
      <c r="J207" s="18"/>
      <c r="K207" s="18"/>
      <c r="L207" s="18"/>
      <c r="M207" s="18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</row>
    <row r="208" spans="1:33" hidden="1" x14ac:dyDescent="0.25">
      <c r="A208" s="50">
        <v>182</v>
      </c>
      <c r="B208" s="10" t="s">
        <v>140</v>
      </c>
      <c r="C208" s="51">
        <v>44927</v>
      </c>
      <c r="D208" s="51">
        <v>73415</v>
      </c>
      <c r="E208" s="18" t="str">
        <f t="shared" si="48"/>
        <v>182 Buchweizen</v>
      </c>
      <c r="F208" s="82"/>
      <c r="H208" s="18"/>
      <c r="I208" s="18"/>
      <c r="J208" s="18"/>
      <c r="K208" s="18"/>
      <c r="L208" s="18"/>
      <c r="M208" s="18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1:33" hidden="1" x14ac:dyDescent="0.25">
      <c r="A209" s="50">
        <v>183</v>
      </c>
      <c r="B209" s="10" t="s">
        <v>112</v>
      </c>
      <c r="C209" s="51">
        <v>44927</v>
      </c>
      <c r="D209" s="51">
        <v>73415</v>
      </c>
      <c r="E209" s="18" t="str">
        <f t="shared" si="48"/>
        <v>183 Mohren-, Zuckerhirse (ohne Sudangras NC 803)</v>
      </c>
      <c r="F209" s="82"/>
      <c r="H209" s="18"/>
      <c r="I209" s="18"/>
      <c r="J209" s="18"/>
      <c r="K209" s="18"/>
      <c r="L209" s="18"/>
      <c r="M209" s="18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</row>
    <row r="210" spans="1:33" hidden="1" x14ac:dyDescent="0.25">
      <c r="A210" s="50">
        <v>184</v>
      </c>
      <c r="B210" s="10" t="s">
        <v>141</v>
      </c>
      <c r="C210" s="51">
        <v>44927</v>
      </c>
      <c r="D210" s="51">
        <v>73415</v>
      </c>
      <c r="E210" s="18" t="str">
        <f t="shared" si="48"/>
        <v>184 Kolbenhirse</v>
      </c>
      <c r="F210" s="82"/>
      <c r="H210" s="18"/>
      <c r="I210" s="18"/>
      <c r="J210" s="18"/>
      <c r="K210" s="18"/>
      <c r="L210" s="18"/>
      <c r="M210" s="18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</row>
    <row r="211" spans="1:33" hidden="1" x14ac:dyDescent="0.25">
      <c r="A211" s="50">
        <v>186</v>
      </c>
      <c r="B211" s="10" t="s">
        <v>142</v>
      </c>
      <c r="C211" s="51">
        <v>44927</v>
      </c>
      <c r="D211" s="51">
        <v>73415</v>
      </c>
      <c r="E211" s="18" t="str">
        <f t="shared" si="48"/>
        <v>186 Amarant, Fuchsschwanz</v>
      </c>
      <c r="F211" s="82"/>
      <c r="H211" s="18"/>
      <c r="I211" s="18"/>
      <c r="J211" s="18"/>
      <c r="K211" s="18"/>
      <c r="L211" s="18"/>
      <c r="M211" s="18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</row>
    <row r="212" spans="1:33" hidden="1" x14ac:dyDescent="0.25">
      <c r="A212" s="50">
        <v>187</v>
      </c>
      <c r="B212" s="10" t="s">
        <v>143</v>
      </c>
      <c r="C212" s="51">
        <v>44927</v>
      </c>
      <c r="D212" s="51">
        <v>73415</v>
      </c>
      <c r="E212" s="18" t="str">
        <f t="shared" si="48"/>
        <v>187 Quinoa</v>
      </c>
      <c r="F212" s="82"/>
      <c r="H212" s="18"/>
      <c r="I212" s="18"/>
      <c r="J212" s="18"/>
      <c r="K212" s="18"/>
      <c r="L212" s="18"/>
      <c r="M212" s="18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</row>
    <row r="213" spans="1:33" hidden="1" x14ac:dyDescent="0.25">
      <c r="A213" s="50">
        <v>189</v>
      </c>
      <c r="B213" s="10" t="s">
        <v>391</v>
      </c>
      <c r="C213" s="51">
        <v>44927</v>
      </c>
      <c r="D213" s="51">
        <v>73415</v>
      </c>
      <c r="E213" s="18" t="str">
        <f t="shared" si="48"/>
        <v>189 Chia</v>
      </c>
      <c r="F213" s="82"/>
      <c r="H213" s="18"/>
      <c r="I213" s="18"/>
      <c r="J213" s="18"/>
      <c r="K213" s="18"/>
      <c r="L213" s="18"/>
      <c r="M213" s="18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</row>
    <row r="214" spans="1:33" hidden="1" x14ac:dyDescent="0.25">
      <c r="A214" s="50">
        <v>190</v>
      </c>
      <c r="B214" s="10" t="s">
        <v>144</v>
      </c>
      <c r="C214" s="51">
        <v>44927</v>
      </c>
      <c r="D214" s="51">
        <v>73415</v>
      </c>
      <c r="E214" s="18" t="str">
        <f t="shared" si="48"/>
        <v>190 Getreide einer Gattung/Art, die in der aktuellen Liste nicht aufgeführt ist</v>
      </c>
      <c r="F214" s="82"/>
      <c r="H214" s="18"/>
      <c r="I214" s="18"/>
      <c r="J214" s="18"/>
      <c r="K214" s="18"/>
      <c r="L214" s="18"/>
      <c r="M214" s="18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</row>
    <row r="215" spans="1:33" hidden="1" x14ac:dyDescent="0.25">
      <c r="A215" s="50">
        <v>290</v>
      </c>
      <c r="B215" s="10" t="s">
        <v>145</v>
      </c>
      <c r="C215" s="51">
        <v>44927</v>
      </c>
      <c r="D215" s="51">
        <v>73415</v>
      </c>
      <c r="E215" s="18" t="str">
        <f t="shared" si="48"/>
        <v>290 Hülsenfrucht einer Gattung/Art, die in der aktuellen Liste nicht aufgeführt ist</v>
      </c>
      <c r="F215" s="82"/>
      <c r="H215" s="18"/>
      <c r="I215" s="18"/>
      <c r="J215" s="18"/>
      <c r="K215" s="18"/>
      <c r="L215" s="18"/>
      <c r="M215" s="18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</row>
    <row r="216" spans="1:33" hidden="1" x14ac:dyDescent="0.25">
      <c r="A216" s="50">
        <v>311</v>
      </c>
      <c r="B216" s="10" t="s">
        <v>146</v>
      </c>
      <c r="C216" s="51">
        <v>44927</v>
      </c>
      <c r="D216" s="51">
        <v>73415</v>
      </c>
      <c r="E216" s="18" t="str">
        <f t="shared" si="48"/>
        <v>311 Winterraps</v>
      </c>
      <c r="F216" s="82"/>
      <c r="H216" s="18"/>
      <c r="I216" s="18"/>
      <c r="J216" s="18"/>
      <c r="K216" s="18"/>
      <c r="L216" s="18"/>
      <c r="M216" s="18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</row>
    <row r="217" spans="1:33" hidden="1" x14ac:dyDescent="0.25">
      <c r="A217" s="50">
        <v>312</v>
      </c>
      <c r="B217" s="10" t="s">
        <v>147</v>
      </c>
      <c r="C217" s="51">
        <v>44927</v>
      </c>
      <c r="D217" s="51">
        <v>73415</v>
      </c>
      <c r="E217" s="18" t="str">
        <f t="shared" si="48"/>
        <v>312 Sommerraps</v>
      </c>
      <c r="F217" s="82"/>
      <c r="H217" s="18"/>
      <c r="I217" s="18"/>
      <c r="J217" s="18"/>
      <c r="K217" s="18"/>
      <c r="L217" s="18"/>
      <c r="M217" s="18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</row>
    <row r="218" spans="1:33" hidden="1" x14ac:dyDescent="0.25">
      <c r="A218" s="50">
        <v>315</v>
      </c>
      <c r="B218" s="10" t="s">
        <v>148</v>
      </c>
      <c r="C218" s="51">
        <v>44927</v>
      </c>
      <c r="D218" s="51">
        <v>73415</v>
      </c>
      <c r="E218" s="18" t="str">
        <f t="shared" si="48"/>
        <v>315 Winterrübsen (Rübsen, Rübsamen, Rübsaat)</v>
      </c>
      <c r="F218" s="82"/>
      <c r="H218" s="18"/>
      <c r="I218" s="18"/>
      <c r="J218" s="18"/>
      <c r="K218" s="18"/>
      <c r="L218" s="18"/>
      <c r="M218" s="18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</row>
    <row r="219" spans="1:33" hidden="1" x14ac:dyDescent="0.25">
      <c r="A219" s="50">
        <v>316</v>
      </c>
      <c r="B219" s="10" t="s">
        <v>149</v>
      </c>
      <c r="C219" s="51">
        <v>44927</v>
      </c>
      <c r="D219" s="51">
        <v>73415</v>
      </c>
      <c r="E219" s="18" t="str">
        <f t="shared" si="48"/>
        <v>316 Sommerrübsen  (Rübsen, Rübsamen, Rübsaat)</v>
      </c>
      <c r="F219" s="82"/>
      <c r="H219" s="18"/>
      <c r="I219" s="18"/>
      <c r="J219" s="18"/>
      <c r="K219" s="18"/>
      <c r="L219" s="18"/>
      <c r="M219" s="18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</row>
    <row r="220" spans="1:33" hidden="1" x14ac:dyDescent="0.25">
      <c r="A220" s="50">
        <v>317</v>
      </c>
      <c r="B220" s="10" t="s">
        <v>92</v>
      </c>
      <c r="C220" s="51">
        <v>44927</v>
      </c>
      <c r="D220" s="51">
        <v>73415</v>
      </c>
      <c r="E220" s="18" t="str">
        <f t="shared" si="48"/>
        <v>317 Ölrettich</v>
      </c>
      <c r="F220" s="82"/>
      <c r="H220" s="18"/>
      <c r="I220" s="18"/>
      <c r="J220" s="18"/>
      <c r="K220" s="18"/>
      <c r="L220" s="18"/>
      <c r="M220" s="18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</row>
    <row r="221" spans="1:33" hidden="1" x14ac:dyDescent="0.25">
      <c r="A221" s="50">
        <v>320</v>
      </c>
      <c r="B221" s="10" t="s">
        <v>96</v>
      </c>
      <c r="C221" s="51">
        <v>44927</v>
      </c>
      <c r="D221" s="51">
        <v>73415</v>
      </c>
      <c r="E221" s="18" t="str">
        <f t="shared" si="48"/>
        <v>320 Sonnenblumen</v>
      </c>
      <c r="F221" s="82"/>
      <c r="H221" s="18"/>
      <c r="I221" s="18"/>
      <c r="J221" s="18"/>
      <c r="K221" s="18"/>
      <c r="L221" s="18"/>
      <c r="M221" s="18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</row>
    <row r="222" spans="1:33" hidden="1" x14ac:dyDescent="0.25">
      <c r="A222" s="50">
        <v>341</v>
      </c>
      <c r="B222" s="10" t="s">
        <v>150</v>
      </c>
      <c r="C222" s="51">
        <v>44927</v>
      </c>
      <c r="D222" s="51">
        <v>73415</v>
      </c>
      <c r="E222" s="18" t="str">
        <f t="shared" si="48"/>
        <v>341 Lein, Flachs</v>
      </c>
      <c r="F222" s="82"/>
      <c r="H222" s="18"/>
      <c r="I222" s="18"/>
      <c r="J222" s="18"/>
      <c r="K222" s="18"/>
      <c r="L222" s="18"/>
      <c r="M222" s="18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</row>
    <row r="223" spans="1:33" hidden="1" x14ac:dyDescent="0.25">
      <c r="A223" s="50">
        <v>390</v>
      </c>
      <c r="B223" s="10" t="s">
        <v>151</v>
      </c>
      <c r="C223" s="51">
        <v>44927</v>
      </c>
      <c r="D223" s="51">
        <v>73415</v>
      </c>
      <c r="E223" s="18" t="str">
        <f t="shared" si="48"/>
        <v>390 Ölfrucht einer Gattung/Art, die in der aktuellen Liste nicht aufgeführt ist</v>
      </c>
      <c r="F223" s="82"/>
      <c r="H223" s="18"/>
      <c r="I223" s="18"/>
      <c r="J223" s="18"/>
      <c r="K223" s="18"/>
      <c r="L223" s="18"/>
      <c r="M223" s="18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</row>
    <row r="224" spans="1:33" hidden="1" x14ac:dyDescent="0.25">
      <c r="A224" s="50">
        <v>392</v>
      </c>
      <c r="B224" s="10" t="s">
        <v>152</v>
      </c>
      <c r="C224" s="51">
        <v>44927</v>
      </c>
      <c r="D224" s="51">
        <v>73415</v>
      </c>
      <c r="E224" s="18" t="str">
        <f t="shared" si="48"/>
        <v>392 Meerkohl, Krambe</v>
      </c>
      <c r="F224" s="82"/>
      <c r="H224" s="18"/>
      <c r="I224" s="18"/>
      <c r="J224" s="18"/>
      <c r="K224" s="18"/>
      <c r="L224" s="18"/>
      <c r="M224" s="18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</row>
    <row r="225" spans="1:33" hidden="1" x14ac:dyDescent="0.25">
      <c r="A225" s="50">
        <v>393</v>
      </c>
      <c r="B225" s="10" t="s">
        <v>153</v>
      </c>
      <c r="C225" s="51">
        <v>44927</v>
      </c>
      <c r="D225" s="51">
        <v>73415</v>
      </c>
      <c r="E225" s="18" t="str">
        <f t="shared" si="48"/>
        <v>393 Leindotter</v>
      </c>
      <c r="F225" s="82"/>
      <c r="H225" s="18"/>
      <c r="I225" s="18"/>
      <c r="J225" s="18"/>
      <c r="K225" s="18"/>
      <c r="L225" s="18"/>
      <c r="M225" s="18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</row>
    <row r="226" spans="1:33" hidden="1" x14ac:dyDescent="0.25">
      <c r="A226" s="50">
        <v>410</v>
      </c>
      <c r="B226" s="10" t="s">
        <v>118</v>
      </c>
      <c r="C226" s="51">
        <v>44927</v>
      </c>
      <c r="D226" s="51">
        <v>73415</v>
      </c>
      <c r="E226" s="18" t="str">
        <f t="shared" si="48"/>
        <v>410 Mais mit Leguminosen</v>
      </c>
      <c r="F226" s="82"/>
      <c r="H226" s="18"/>
      <c r="I226" s="18"/>
      <c r="J226" s="18"/>
      <c r="K226" s="18"/>
      <c r="L226" s="18"/>
      <c r="M226" s="18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</row>
    <row r="227" spans="1:33" hidden="1" x14ac:dyDescent="0.25">
      <c r="A227" s="50">
        <v>411</v>
      </c>
      <c r="B227" s="10" t="s">
        <v>119</v>
      </c>
      <c r="C227" s="51">
        <v>44927</v>
      </c>
      <c r="D227" s="51">
        <v>73415</v>
      </c>
      <c r="E227" s="18" t="str">
        <f t="shared" si="48"/>
        <v>411 Silomais</v>
      </c>
      <c r="F227" s="82"/>
      <c r="H227" s="18"/>
      <c r="I227" s="18"/>
      <c r="J227" s="18"/>
      <c r="K227" s="18"/>
      <c r="L227" s="18"/>
      <c r="M227" s="18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</row>
    <row r="228" spans="1:33" hidden="1" x14ac:dyDescent="0.25">
      <c r="A228" s="50">
        <v>413</v>
      </c>
      <c r="B228" s="10" t="s">
        <v>102</v>
      </c>
      <c r="C228" s="51">
        <v>44927</v>
      </c>
      <c r="D228" s="51">
        <v>73415</v>
      </c>
      <c r="E228" s="18" t="str">
        <f t="shared" si="48"/>
        <v>413 Futterrübe/Runkelrübe</v>
      </c>
      <c r="F228" s="82"/>
      <c r="H228" s="18"/>
      <c r="I228" s="18"/>
      <c r="J228" s="18"/>
      <c r="K228" s="18"/>
      <c r="L228" s="18"/>
      <c r="M228" s="18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</row>
    <row r="229" spans="1:33" hidden="1" x14ac:dyDescent="0.25">
      <c r="A229" s="50">
        <v>422</v>
      </c>
      <c r="B229" s="10" t="s">
        <v>154</v>
      </c>
      <c r="C229" s="51">
        <v>44927</v>
      </c>
      <c r="D229" s="51">
        <v>73415</v>
      </c>
      <c r="E229" s="18" t="str">
        <f t="shared" si="48"/>
        <v>422 Kleegras</v>
      </c>
      <c r="F229" s="82"/>
      <c r="H229" s="18"/>
      <c r="I229" s="18"/>
      <c r="J229" s="18"/>
      <c r="K229" s="18"/>
      <c r="L229" s="18"/>
      <c r="M229" s="18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</row>
    <row r="230" spans="1:33" hidden="1" x14ac:dyDescent="0.25">
      <c r="A230" s="50">
        <v>424</v>
      </c>
      <c r="B230" s="10" t="s">
        <v>155</v>
      </c>
      <c r="C230" s="51">
        <v>44927</v>
      </c>
      <c r="D230" s="51">
        <v>73415</v>
      </c>
      <c r="E230" s="18" t="str">
        <f t="shared" si="48"/>
        <v>424 Ackergras</v>
      </c>
      <c r="F230" s="82"/>
      <c r="H230" s="18"/>
      <c r="I230" s="18"/>
      <c r="J230" s="18"/>
      <c r="K230" s="18"/>
      <c r="L230" s="18"/>
      <c r="M230" s="18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1:33" hidden="1" x14ac:dyDescent="0.25">
      <c r="A231" s="50">
        <v>433</v>
      </c>
      <c r="B231" s="10" t="s">
        <v>156</v>
      </c>
      <c r="C231" s="51">
        <v>44927</v>
      </c>
      <c r="D231" s="51">
        <v>73415</v>
      </c>
      <c r="E231" s="18" t="str">
        <f t="shared" si="48"/>
        <v>433 Luzerne-Gras Mischung</v>
      </c>
      <c r="F231" s="82"/>
      <c r="H231" s="18"/>
      <c r="I231" s="18"/>
      <c r="J231" s="18"/>
      <c r="K231" s="18"/>
      <c r="L231" s="18"/>
      <c r="M231" s="18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</row>
    <row r="232" spans="1:33" hidden="1" x14ac:dyDescent="0.25">
      <c r="A232" s="50">
        <v>441</v>
      </c>
      <c r="B232" s="10" t="s">
        <v>157</v>
      </c>
      <c r="C232" s="51">
        <v>44927</v>
      </c>
      <c r="D232" s="51">
        <v>73415</v>
      </c>
      <c r="E232" s="18" t="str">
        <f t="shared" si="48"/>
        <v>441 Wiesen (Grünlandneueinsaat 1. bis inkl. 5. Jahr)</v>
      </c>
      <c r="F232" s="82"/>
      <c r="H232" s="18"/>
      <c r="I232" s="18"/>
      <c r="J232" s="18"/>
      <c r="K232" s="18"/>
      <c r="L232" s="18"/>
      <c r="M232" s="18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</row>
    <row r="233" spans="1:33" hidden="1" x14ac:dyDescent="0.25">
      <c r="A233" s="50">
        <v>442</v>
      </c>
      <c r="B233" s="10" t="s">
        <v>158</v>
      </c>
      <c r="C233" s="51">
        <v>44927</v>
      </c>
      <c r="D233" s="51">
        <v>73415</v>
      </c>
      <c r="E233" s="18" t="str">
        <f t="shared" si="48"/>
        <v>442 Mähweiden (Grünlandneueinsaat 1. bis inkl. 5. Jahr)</v>
      </c>
      <c r="F233" s="82"/>
      <c r="H233" s="18"/>
      <c r="I233" s="18"/>
      <c r="J233" s="18"/>
      <c r="K233" s="18"/>
      <c r="L233" s="18"/>
      <c r="M233" s="18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1:33" hidden="1" x14ac:dyDescent="0.25">
      <c r="A234" s="50">
        <v>443</v>
      </c>
      <c r="B234" s="10" t="s">
        <v>159</v>
      </c>
      <c r="C234" s="51">
        <v>44927</v>
      </c>
      <c r="D234" s="51">
        <v>73415</v>
      </c>
      <c r="E234" s="18" t="str">
        <f t="shared" si="48"/>
        <v>443 Weiden (Grünlandneueinsaat 1 bis inkl. 5. Jahr)</v>
      </c>
      <c r="F234" s="82"/>
      <c r="H234" s="18"/>
      <c r="I234" s="18"/>
      <c r="J234" s="18"/>
      <c r="K234" s="18"/>
      <c r="L234" s="18"/>
      <c r="M234" s="18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1:33" hidden="1" x14ac:dyDescent="0.25">
      <c r="A235" s="50">
        <v>510</v>
      </c>
      <c r="B235" s="10" t="s">
        <v>160</v>
      </c>
      <c r="C235" s="51">
        <v>44927</v>
      </c>
      <c r="D235" s="51">
        <v>73415</v>
      </c>
      <c r="E235" s="18" t="str">
        <f t="shared" si="48"/>
        <v>510 Goldrute (Solidago)</v>
      </c>
      <c r="F235" s="82"/>
      <c r="H235" s="18"/>
      <c r="I235" s="18"/>
      <c r="J235" s="18"/>
      <c r="K235" s="18"/>
      <c r="L235" s="18"/>
      <c r="M235" s="18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</row>
    <row r="236" spans="1:33" hidden="1" x14ac:dyDescent="0.25">
      <c r="A236" s="50">
        <v>511</v>
      </c>
      <c r="B236" s="10" t="s">
        <v>161</v>
      </c>
      <c r="C236" s="51">
        <v>44927</v>
      </c>
      <c r="D236" s="51">
        <v>73415</v>
      </c>
      <c r="E236" s="18" t="str">
        <f t="shared" si="48"/>
        <v>511 Streptocarpus/Drehfrucht</v>
      </c>
      <c r="F236" s="82"/>
      <c r="H236" s="18"/>
      <c r="I236" s="18"/>
      <c r="J236" s="18"/>
      <c r="K236" s="18"/>
      <c r="L236" s="18"/>
      <c r="M236" s="18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</row>
    <row r="237" spans="1:33" hidden="1" x14ac:dyDescent="0.25">
      <c r="A237" s="50">
        <v>512</v>
      </c>
      <c r="B237" s="10" t="s">
        <v>162</v>
      </c>
      <c r="C237" s="51">
        <v>44927</v>
      </c>
      <c r="D237" s="51">
        <v>73415</v>
      </c>
      <c r="E237" s="18" t="str">
        <f t="shared" si="48"/>
        <v>512 Iberischer Drachenkopf</v>
      </c>
      <c r="F237" s="82"/>
      <c r="H237" s="18"/>
      <c r="I237" s="18"/>
      <c r="J237" s="18"/>
      <c r="K237" s="18"/>
      <c r="L237" s="18"/>
      <c r="M237" s="18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</row>
    <row r="238" spans="1:33" hidden="1" x14ac:dyDescent="0.25">
      <c r="A238" s="50">
        <v>513</v>
      </c>
      <c r="B238" s="10" t="s">
        <v>163</v>
      </c>
      <c r="C238" s="51">
        <v>44927</v>
      </c>
      <c r="D238" s="51">
        <v>73415</v>
      </c>
      <c r="E238" s="18" t="str">
        <f t="shared" si="48"/>
        <v>513 Braunellen</v>
      </c>
      <c r="F238" s="82"/>
      <c r="H238" s="18"/>
      <c r="I238" s="18"/>
      <c r="J238" s="18"/>
      <c r="K238" s="18"/>
      <c r="L238" s="18"/>
      <c r="M238" s="18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</row>
    <row r="239" spans="1:33" hidden="1" x14ac:dyDescent="0.25">
      <c r="A239" s="50">
        <v>514</v>
      </c>
      <c r="B239" s="10" t="s">
        <v>164</v>
      </c>
      <c r="C239" s="51">
        <v>44927</v>
      </c>
      <c r="D239" s="51">
        <v>73415</v>
      </c>
      <c r="E239" s="18" t="str">
        <f t="shared" si="48"/>
        <v>514 Hauswurz (Sempervivum)</v>
      </c>
      <c r="F239" s="82"/>
      <c r="H239" s="18"/>
      <c r="I239" s="18"/>
      <c r="J239" s="18"/>
      <c r="K239" s="18"/>
      <c r="L239" s="18"/>
      <c r="M239" s="1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</row>
    <row r="240" spans="1:33" hidden="1" x14ac:dyDescent="0.25">
      <c r="A240" s="50">
        <v>515</v>
      </c>
      <c r="B240" s="10" t="s">
        <v>165</v>
      </c>
      <c r="C240" s="51">
        <v>44927</v>
      </c>
      <c r="D240" s="51">
        <v>73415</v>
      </c>
      <c r="E240" s="18" t="str">
        <f t="shared" si="48"/>
        <v>515 Mühlenbeckia/Drahtsträucher</v>
      </c>
      <c r="F240" s="82"/>
      <c r="H240" s="18"/>
      <c r="I240" s="18"/>
      <c r="J240" s="18"/>
      <c r="K240" s="18"/>
      <c r="L240" s="18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</row>
    <row r="241" spans="1:33" hidden="1" x14ac:dyDescent="0.25">
      <c r="A241" s="50">
        <v>516</v>
      </c>
      <c r="B241" s="10" t="s">
        <v>166</v>
      </c>
      <c r="C241" s="51">
        <v>44927</v>
      </c>
      <c r="D241" s="51">
        <v>73415</v>
      </c>
      <c r="E241" s="18" t="str">
        <f t="shared" si="48"/>
        <v>516 Knöterich (Persicaria)</v>
      </c>
      <c r="F241" s="82"/>
      <c r="H241" s="18"/>
      <c r="I241" s="18"/>
      <c r="J241" s="18"/>
      <c r="K241" s="18"/>
      <c r="L241" s="18"/>
      <c r="M241" s="1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</row>
    <row r="242" spans="1:33" hidden="1" x14ac:dyDescent="0.25">
      <c r="A242" s="50">
        <v>517</v>
      </c>
      <c r="B242" s="10" t="s">
        <v>167</v>
      </c>
      <c r="C242" s="51">
        <v>44927</v>
      </c>
      <c r="D242" s="51">
        <v>73415</v>
      </c>
      <c r="E242" s="18" t="str">
        <f t="shared" si="48"/>
        <v>517 Garten-Petunie</v>
      </c>
      <c r="F242" s="82"/>
      <c r="H242" s="18"/>
      <c r="I242" s="18"/>
      <c r="J242" s="18"/>
      <c r="K242" s="18"/>
      <c r="L242" s="18"/>
      <c r="M242" s="1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1:33" hidden="1" x14ac:dyDescent="0.25">
      <c r="A243" s="50">
        <v>518</v>
      </c>
      <c r="B243" s="10" t="s">
        <v>168</v>
      </c>
      <c r="C243" s="51">
        <v>44927</v>
      </c>
      <c r="D243" s="51">
        <v>73415</v>
      </c>
      <c r="E243" s="18" t="str">
        <f t="shared" si="48"/>
        <v>518 Polygonum</v>
      </c>
      <c r="F243" s="82"/>
      <c r="H243" s="18"/>
      <c r="I243" s="18"/>
      <c r="J243" s="18"/>
      <c r="K243" s="18"/>
      <c r="L243" s="18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1:33" hidden="1" x14ac:dyDescent="0.25">
      <c r="A244" s="50">
        <v>519</v>
      </c>
      <c r="B244" s="10" t="s">
        <v>169</v>
      </c>
      <c r="C244" s="51">
        <v>44927</v>
      </c>
      <c r="D244" s="51">
        <v>73415</v>
      </c>
      <c r="E244" s="18" t="str">
        <f t="shared" si="48"/>
        <v>519 Köcherblümchen (Cuphea)</v>
      </c>
      <c r="F244" s="82"/>
      <c r="H244" s="18"/>
      <c r="I244" s="18"/>
      <c r="J244" s="18"/>
      <c r="K244" s="18"/>
      <c r="L244" s="18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1:33" hidden="1" x14ac:dyDescent="0.25">
      <c r="A245" s="50">
        <v>520</v>
      </c>
      <c r="B245" s="10" t="s">
        <v>392</v>
      </c>
      <c r="C245" s="51">
        <v>44927</v>
      </c>
      <c r="D245" s="51">
        <v>73415</v>
      </c>
      <c r="E245" s="18" t="str">
        <f t="shared" si="48"/>
        <v>520 Silberbrandschopf</v>
      </c>
      <c r="F245" s="82"/>
      <c r="H245" s="18"/>
      <c r="I245" s="18"/>
      <c r="J245" s="18"/>
      <c r="K245" s="18"/>
      <c r="L245" s="18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1:33" hidden="1" x14ac:dyDescent="0.25">
      <c r="A246" s="50">
        <v>601</v>
      </c>
      <c r="B246" s="10" t="s">
        <v>108</v>
      </c>
      <c r="C246" s="51">
        <v>44927</v>
      </c>
      <c r="D246" s="51">
        <v>73415</v>
      </c>
      <c r="E246" s="18" t="str">
        <f t="shared" si="48"/>
        <v>601 Stärkekartoffeln</v>
      </c>
      <c r="F246" s="82"/>
      <c r="H246" s="18"/>
      <c r="I246" s="18"/>
      <c r="J246" s="18"/>
      <c r="K246" s="18"/>
      <c r="L246" s="18"/>
      <c r="M246" s="1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</row>
    <row r="247" spans="1:33" hidden="1" x14ac:dyDescent="0.25">
      <c r="A247" s="50">
        <v>602</v>
      </c>
      <c r="B247" s="10" t="s">
        <v>4</v>
      </c>
      <c r="C247" s="51">
        <v>44927</v>
      </c>
      <c r="D247" s="51">
        <v>73415</v>
      </c>
      <c r="E247" s="18" t="str">
        <f t="shared" si="48"/>
        <v>602 Kartoffeln</v>
      </c>
      <c r="F247" s="82"/>
      <c r="H247" s="18"/>
      <c r="I247" s="18"/>
      <c r="J247" s="18"/>
      <c r="K247" s="18"/>
      <c r="L247" s="18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</row>
    <row r="248" spans="1:33" hidden="1" x14ac:dyDescent="0.25">
      <c r="A248" s="50">
        <v>603</v>
      </c>
      <c r="B248" s="10" t="s">
        <v>103</v>
      </c>
      <c r="C248" s="51">
        <v>44927</v>
      </c>
      <c r="D248" s="51">
        <v>73415</v>
      </c>
      <c r="E248" s="18" t="str">
        <f t="shared" si="48"/>
        <v>603 Zuckerrüben</v>
      </c>
      <c r="F248" s="82"/>
      <c r="H248" s="18"/>
      <c r="I248" s="18"/>
      <c r="J248" s="18"/>
      <c r="K248" s="18"/>
      <c r="L248" s="18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</row>
    <row r="249" spans="1:33" hidden="1" x14ac:dyDescent="0.25">
      <c r="A249" s="50">
        <v>604</v>
      </c>
      <c r="B249" s="10" t="s">
        <v>97</v>
      </c>
      <c r="C249" s="51">
        <v>44927</v>
      </c>
      <c r="D249" s="51">
        <v>73415</v>
      </c>
      <c r="E249" s="18" t="str">
        <f t="shared" si="48"/>
        <v>604 Topinambur</v>
      </c>
      <c r="F249" s="82"/>
      <c r="H249" s="18"/>
      <c r="I249" s="18"/>
      <c r="J249" s="18"/>
      <c r="K249" s="18"/>
      <c r="L249" s="18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</row>
    <row r="250" spans="1:33" hidden="1" x14ac:dyDescent="0.25">
      <c r="A250" s="50">
        <v>605</v>
      </c>
      <c r="B250" s="10" t="s">
        <v>170</v>
      </c>
      <c r="C250" s="51">
        <v>44927</v>
      </c>
      <c r="D250" s="51">
        <v>73415</v>
      </c>
      <c r="E250" s="18" t="str">
        <f t="shared" si="48"/>
        <v>605 Süßkartoffeln</v>
      </c>
      <c r="F250" s="82"/>
      <c r="H250" s="18"/>
      <c r="I250" s="18"/>
      <c r="J250" s="18"/>
      <c r="K250" s="18"/>
      <c r="L250" s="18"/>
      <c r="M250" s="1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</row>
    <row r="251" spans="1:33" hidden="1" x14ac:dyDescent="0.25">
      <c r="A251" s="50">
        <v>606</v>
      </c>
      <c r="B251" s="10" t="s">
        <v>109</v>
      </c>
      <c r="C251" s="51">
        <v>44927</v>
      </c>
      <c r="D251" s="51">
        <v>73415</v>
      </c>
      <c r="E251" s="18" t="str">
        <f t="shared" si="48"/>
        <v>606 Pflanzkartoffeln</v>
      </c>
      <c r="F251" s="82"/>
      <c r="H251" s="18"/>
      <c r="I251" s="18"/>
      <c r="J251" s="18"/>
      <c r="K251" s="18"/>
      <c r="L251" s="18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</row>
    <row r="252" spans="1:33" hidden="1" x14ac:dyDescent="0.25">
      <c r="A252" s="50">
        <v>610</v>
      </c>
      <c r="B252" s="10" t="s">
        <v>393</v>
      </c>
      <c r="C252" s="51">
        <v>44927</v>
      </c>
      <c r="D252" s="51">
        <v>73415</v>
      </c>
      <c r="E252" s="18" t="str">
        <f t="shared" si="48"/>
        <v>610 beetweiser Anbau von Gemüse ab 5 Kulturen</v>
      </c>
      <c r="F252" s="82"/>
      <c r="H252" s="18"/>
      <c r="I252" s="18"/>
      <c r="J252" s="18"/>
      <c r="K252" s="18"/>
      <c r="L252" s="18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</row>
    <row r="253" spans="1:33" hidden="1" x14ac:dyDescent="0.25">
      <c r="A253" s="50">
        <v>611</v>
      </c>
      <c r="B253" s="10" t="s">
        <v>394</v>
      </c>
      <c r="C253" s="51">
        <v>44927</v>
      </c>
      <c r="D253" s="51">
        <v>73415</v>
      </c>
      <c r="E253" s="18" t="str">
        <f t="shared" si="48"/>
        <v>611 beetweiser Anbau von Gemüse bis 4 Kulturen</v>
      </c>
      <c r="F253" s="82"/>
      <c r="H253" s="18"/>
      <c r="I253" s="18"/>
      <c r="J253" s="18"/>
      <c r="K253" s="18"/>
      <c r="L253" s="18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</row>
    <row r="254" spans="1:33" hidden="1" x14ac:dyDescent="0.25">
      <c r="A254" s="50">
        <v>612</v>
      </c>
      <c r="B254" s="10" t="s">
        <v>171</v>
      </c>
      <c r="C254" s="51">
        <v>44927</v>
      </c>
      <c r="D254" s="51">
        <v>73415</v>
      </c>
      <c r="E254" s="18" t="str">
        <f t="shared" si="48"/>
        <v>612 Schwarzer Senf</v>
      </c>
      <c r="F254" s="82"/>
      <c r="H254" s="18"/>
      <c r="I254" s="18"/>
      <c r="J254" s="18"/>
      <c r="K254" s="18"/>
      <c r="L254" s="18"/>
      <c r="M254" s="1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</row>
    <row r="255" spans="1:33" hidden="1" x14ac:dyDescent="0.25">
      <c r="A255" s="50">
        <v>613</v>
      </c>
      <c r="B255" s="10" t="s">
        <v>172</v>
      </c>
      <c r="C255" s="51">
        <v>44927</v>
      </c>
      <c r="D255" s="51">
        <v>73415</v>
      </c>
      <c r="E255" s="18" t="str">
        <f t="shared" si="48"/>
        <v>613 Gemüsekohl (Kopfkohl,Wirsing, Rot-/Weißkohl, Spitz-,Grün-,Blumen-, Rosenkohl,Kohlrabi,Brokkoli)</v>
      </c>
      <c r="F255" s="82"/>
      <c r="H255" s="18"/>
      <c r="I255" s="18"/>
      <c r="J255" s="18"/>
      <c r="K255" s="18"/>
      <c r="L255" s="18"/>
      <c r="M255" s="1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</row>
    <row r="256" spans="1:33" hidden="1" x14ac:dyDescent="0.25">
      <c r="A256" s="50">
        <v>614</v>
      </c>
      <c r="B256" s="10" t="s">
        <v>173</v>
      </c>
      <c r="C256" s="51">
        <v>44927</v>
      </c>
      <c r="D256" s="51">
        <v>73415</v>
      </c>
      <c r="E256" s="18" t="str">
        <f t="shared" si="48"/>
        <v>614 Brauner Senf,Sareptasenf</v>
      </c>
      <c r="F256" s="82"/>
      <c r="H256" s="18"/>
      <c r="I256" s="18"/>
      <c r="J256" s="18"/>
      <c r="K256" s="18"/>
      <c r="L256" s="18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</row>
    <row r="257" spans="1:33" hidden="1" x14ac:dyDescent="0.25">
      <c r="A257" s="50">
        <v>615</v>
      </c>
      <c r="B257" s="10" t="s">
        <v>174</v>
      </c>
      <c r="C257" s="51">
        <v>44927</v>
      </c>
      <c r="D257" s="51">
        <v>73415</v>
      </c>
      <c r="E257" s="18" t="str">
        <f t="shared" si="48"/>
        <v>615 Echte Brunnenkresse</v>
      </c>
      <c r="F257" s="82"/>
      <c r="H257" s="18"/>
      <c r="I257" s="18"/>
      <c r="J257" s="18"/>
      <c r="K257" s="18"/>
      <c r="L257" s="18"/>
      <c r="M257" s="1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</row>
    <row r="258" spans="1:33" hidden="1" x14ac:dyDescent="0.25">
      <c r="A258" s="50">
        <v>616</v>
      </c>
      <c r="B258" s="10" t="s">
        <v>175</v>
      </c>
      <c r="C258" s="51">
        <v>44927</v>
      </c>
      <c r="D258" s="51">
        <v>73415</v>
      </c>
      <c r="E258" s="18" t="str">
        <f t="shared" si="48"/>
        <v>616 Garten-Senfrauke, Rucola</v>
      </c>
      <c r="F258" s="82"/>
      <c r="H258" s="18"/>
      <c r="I258" s="18"/>
      <c r="J258" s="18"/>
      <c r="K258" s="18"/>
      <c r="L258" s="18"/>
      <c r="M258" s="1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</row>
    <row r="259" spans="1:33" hidden="1" x14ac:dyDescent="0.25">
      <c r="A259" s="50">
        <v>617</v>
      </c>
      <c r="B259" s="10" t="s">
        <v>176</v>
      </c>
      <c r="C259" s="51">
        <v>44927</v>
      </c>
      <c r="D259" s="51">
        <v>73415</v>
      </c>
      <c r="E259" s="18" t="str">
        <f t="shared" si="48"/>
        <v>617 Gartenkresse</v>
      </c>
      <c r="F259" s="82"/>
      <c r="H259" s="18"/>
      <c r="I259" s="18"/>
      <c r="J259" s="18"/>
      <c r="K259" s="18"/>
      <c r="L259" s="18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</row>
    <row r="260" spans="1:33" hidden="1" x14ac:dyDescent="0.25">
      <c r="A260" s="50">
        <v>618</v>
      </c>
      <c r="B260" s="10" t="s">
        <v>93</v>
      </c>
      <c r="C260" s="51">
        <v>44927</v>
      </c>
      <c r="D260" s="51">
        <v>73415</v>
      </c>
      <c r="E260" s="18" t="str">
        <f t="shared" si="48"/>
        <v>618 Gartenrettiche (Weiße/rote Rettiche, schwarzer Winterrettich, Ölrettich, Radieschen)</v>
      </c>
      <c r="F260" s="82"/>
      <c r="H260" s="18"/>
      <c r="I260" s="18"/>
      <c r="J260" s="18"/>
      <c r="K260" s="18"/>
      <c r="L260" s="18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</row>
    <row r="261" spans="1:33" hidden="1" x14ac:dyDescent="0.25">
      <c r="A261" s="50">
        <v>619</v>
      </c>
      <c r="B261" s="10" t="s">
        <v>177</v>
      </c>
      <c r="C261" s="51">
        <v>44927</v>
      </c>
      <c r="D261" s="51">
        <v>73415</v>
      </c>
      <c r="E261" s="18" t="str">
        <f t="shared" si="48"/>
        <v>619 Weißer Senf, Gelber Senf</v>
      </c>
      <c r="F261" s="82"/>
      <c r="H261" s="18"/>
      <c r="I261" s="18"/>
      <c r="J261" s="18"/>
      <c r="K261" s="18"/>
      <c r="L261" s="18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</row>
    <row r="262" spans="1:33" hidden="1" x14ac:dyDescent="0.25">
      <c r="A262" s="50">
        <v>620</v>
      </c>
      <c r="B262" s="10" t="s">
        <v>178</v>
      </c>
      <c r="C262" s="51">
        <v>44927</v>
      </c>
      <c r="D262" s="51">
        <v>73415</v>
      </c>
      <c r="E262" s="18" t="str">
        <f t="shared" si="48"/>
        <v>620 Steckrübe, Kohlrübe</v>
      </c>
      <c r="F262" s="82"/>
      <c r="H262" s="18"/>
      <c r="I262" s="18"/>
      <c r="J262" s="18"/>
      <c r="K262" s="18"/>
      <c r="L262" s="18"/>
      <c r="M262" s="1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</row>
    <row r="263" spans="1:33" hidden="1" x14ac:dyDescent="0.25">
      <c r="A263" s="50">
        <v>622</v>
      </c>
      <c r="B263" s="10" t="s">
        <v>179</v>
      </c>
      <c r="C263" s="51">
        <v>44927</v>
      </c>
      <c r="D263" s="51">
        <v>73415</v>
      </c>
      <c r="E263" s="18" t="str">
        <f t="shared" si="48"/>
        <v>622 Tomaten</v>
      </c>
      <c r="F263" s="82"/>
      <c r="H263" s="18"/>
      <c r="I263" s="18"/>
      <c r="J263" s="18"/>
      <c r="K263" s="18"/>
      <c r="L263" s="18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</row>
    <row r="264" spans="1:33" hidden="1" x14ac:dyDescent="0.25">
      <c r="A264" s="50">
        <v>623</v>
      </c>
      <c r="B264" s="10" t="s">
        <v>180</v>
      </c>
      <c r="C264" s="51">
        <v>44927</v>
      </c>
      <c r="D264" s="51">
        <v>73415</v>
      </c>
      <c r="E264" s="18" t="str">
        <f t="shared" si="48"/>
        <v>623 Auberginen</v>
      </c>
      <c r="F264" s="82"/>
      <c r="H264" s="18"/>
      <c r="I264" s="18"/>
      <c r="J264" s="18"/>
      <c r="K264" s="18"/>
      <c r="L264" s="18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</row>
    <row r="265" spans="1:33" hidden="1" x14ac:dyDescent="0.25">
      <c r="A265" s="50">
        <v>624</v>
      </c>
      <c r="B265" s="10" t="s">
        <v>181</v>
      </c>
      <c r="C265" s="51">
        <v>44927</v>
      </c>
      <c r="D265" s="51">
        <v>73415</v>
      </c>
      <c r="E265" s="18" t="str">
        <f t="shared" ref="E265:E328" si="49">A265&amp;" "&amp;B265</f>
        <v>624 Paprika, Chilli, Peperoni</v>
      </c>
      <c r="F265" s="82"/>
      <c r="H265" s="18"/>
      <c r="I265" s="18"/>
      <c r="J265" s="18"/>
      <c r="K265" s="18"/>
      <c r="L265" s="18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1:33" hidden="1" x14ac:dyDescent="0.25">
      <c r="A266" s="50">
        <v>625</v>
      </c>
      <c r="B266" s="10" t="s">
        <v>182</v>
      </c>
      <c r="C266" s="51">
        <v>44927</v>
      </c>
      <c r="D266" s="51">
        <v>73415</v>
      </c>
      <c r="E266" s="18" t="str">
        <f t="shared" si="49"/>
        <v>625 Schwarze Tollkirsche</v>
      </c>
      <c r="F266" s="82"/>
      <c r="H266" s="18"/>
      <c r="I266" s="18"/>
      <c r="J266" s="18"/>
      <c r="K266" s="18"/>
      <c r="L266" s="18"/>
      <c r="M266" s="1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</row>
    <row r="267" spans="1:33" hidden="1" x14ac:dyDescent="0.25">
      <c r="A267" s="50">
        <v>627</v>
      </c>
      <c r="B267" s="10" t="s">
        <v>183</v>
      </c>
      <c r="C267" s="51">
        <v>44927</v>
      </c>
      <c r="D267" s="51">
        <v>73415</v>
      </c>
      <c r="E267" s="18" t="str">
        <f t="shared" si="49"/>
        <v>627 Gurke (Salatgurke, Einlegegurke)</v>
      </c>
      <c r="F267" s="82"/>
      <c r="H267" s="18"/>
      <c r="I267" s="18"/>
      <c r="J267" s="18"/>
      <c r="K267" s="18"/>
      <c r="L267" s="18"/>
      <c r="M267" s="1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</row>
    <row r="268" spans="1:33" hidden="1" x14ac:dyDescent="0.25">
      <c r="A268" s="50">
        <v>628</v>
      </c>
      <c r="B268" s="10" t="s">
        <v>184</v>
      </c>
      <c r="C268" s="51">
        <v>44927</v>
      </c>
      <c r="D268" s="51">
        <v>73415</v>
      </c>
      <c r="E268" s="18" t="str">
        <f t="shared" si="49"/>
        <v>628 Zuckermelone</v>
      </c>
      <c r="F268" s="82"/>
      <c r="H268" s="18"/>
      <c r="I268" s="18"/>
      <c r="J268" s="18"/>
      <c r="K268" s="18"/>
      <c r="L268" s="18"/>
      <c r="M268" s="18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</row>
    <row r="269" spans="1:33" hidden="1" x14ac:dyDescent="0.25">
      <c r="A269" s="50">
        <v>629</v>
      </c>
      <c r="B269" s="10" t="s">
        <v>185</v>
      </c>
      <c r="C269" s="51">
        <v>44927</v>
      </c>
      <c r="D269" s="51">
        <v>73415</v>
      </c>
      <c r="E269" s="18" t="str">
        <f t="shared" si="49"/>
        <v>629 Riesenkürbis (Risenkürbis, Hokkaidokürbis)</v>
      </c>
      <c r="F269" s="82"/>
      <c r="H269" s="18"/>
      <c r="I269" s="18"/>
      <c r="J269" s="18"/>
      <c r="K269" s="18"/>
      <c r="L269" s="18"/>
      <c r="M269" s="1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</row>
    <row r="270" spans="1:33" hidden="1" x14ac:dyDescent="0.25">
      <c r="A270" s="50">
        <v>630</v>
      </c>
      <c r="B270" s="10" t="s">
        <v>186</v>
      </c>
      <c r="C270" s="51">
        <v>44927</v>
      </c>
      <c r="D270" s="51">
        <v>73415</v>
      </c>
      <c r="E270" s="18" t="str">
        <f t="shared" si="49"/>
        <v>630 Gartenkürbis (Gartenkürbis,Zucchini,Steirischer-,Spaghetti-,Zierkürbis)</v>
      </c>
      <c r="F270" s="82"/>
      <c r="H270" s="18"/>
      <c r="I270" s="18"/>
      <c r="J270" s="18"/>
      <c r="K270" s="18"/>
      <c r="L270" s="18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</row>
    <row r="271" spans="1:33" hidden="1" x14ac:dyDescent="0.25">
      <c r="A271" s="50">
        <v>631</v>
      </c>
      <c r="B271" s="10" t="s">
        <v>187</v>
      </c>
      <c r="C271" s="51">
        <v>44927</v>
      </c>
      <c r="D271" s="51">
        <v>73415</v>
      </c>
      <c r="E271" s="18" t="str">
        <f t="shared" si="49"/>
        <v>631 Melone (Wassermelone)</v>
      </c>
      <c r="F271" s="82"/>
      <c r="H271" s="18"/>
      <c r="I271" s="18"/>
      <c r="J271" s="18"/>
      <c r="K271" s="18"/>
      <c r="L271" s="18"/>
      <c r="M271" s="18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</row>
    <row r="272" spans="1:33" hidden="1" x14ac:dyDescent="0.25">
      <c r="A272" s="50">
        <v>632</v>
      </c>
      <c r="B272" s="10" t="s">
        <v>395</v>
      </c>
      <c r="C272" s="51">
        <v>44927</v>
      </c>
      <c r="D272" s="51">
        <v>73415</v>
      </c>
      <c r="E272" s="18" t="str">
        <f t="shared" si="49"/>
        <v>632 Winterlauch (Speise-Zwiebel, Schalotte, Lauch, Knoblauch, Schnittlauch, Bärlauch)</v>
      </c>
      <c r="F272" s="82"/>
      <c r="H272" s="18"/>
      <c r="I272" s="18"/>
      <c r="J272" s="18"/>
      <c r="K272" s="18"/>
      <c r="L272" s="18"/>
      <c r="M272" s="18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</row>
    <row r="273" spans="1:33" hidden="1" x14ac:dyDescent="0.25">
      <c r="A273" s="50">
        <v>633</v>
      </c>
      <c r="B273" s="10" t="s">
        <v>396</v>
      </c>
      <c r="C273" s="51">
        <v>44927</v>
      </c>
      <c r="D273" s="51">
        <v>73415</v>
      </c>
      <c r="E273" s="18" t="str">
        <f t="shared" si="49"/>
        <v>633 Sommerlauch (Speise-Zwiebel, Schalotte, Lauch, Knoblauch, Schnittlauch, Bärlauch)</v>
      </c>
      <c r="F273" s="82"/>
      <c r="H273" s="18"/>
      <c r="I273" s="18"/>
      <c r="J273" s="18"/>
      <c r="K273" s="18"/>
      <c r="L273" s="18"/>
      <c r="M273" s="18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</row>
    <row r="274" spans="1:33" hidden="1" x14ac:dyDescent="0.25">
      <c r="A274" s="50">
        <v>634</v>
      </c>
      <c r="B274" s="10" t="s">
        <v>188</v>
      </c>
      <c r="C274" s="51">
        <v>44927</v>
      </c>
      <c r="D274" s="51">
        <v>73415</v>
      </c>
      <c r="E274" s="18" t="str">
        <f t="shared" si="49"/>
        <v>634 Möhre (Möhre/Karotte, Futtermöhre)</v>
      </c>
      <c r="F274" s="82"/>
      <c r="H274" s="18"/>
      <c r="I274" s="18"/>
      <c r="J274" s="18"/>
      <c r="K274" s="18"/>
      <c r="L274" s="18"/>
      <c r="M274" s="18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</row>
    <row r="275" spans="1:33" hidden="1" x14ac:dyDescent="0.25">
      <c r="A275" s="50">
        <v>636</v>
      </c>
      <c r="B275" s="10" t="s">
        <v>189</v>
      </c>
      <c r="C275" s="51">
        <v>44927</v>
      </c>
      <c r="D275" s="51">
        <v>73415</v>
      </c>
      <c r="E275" s="18" t="str">
        <f t="shared" si="49"/>
        <v>636 Feldsalat/Ackersalat/ Rapunzel</v>
      </c>
      <c r="F275" s="82"/>
      <c r="H275" s="18"/>
      <c r="I275" s="18"/>
      <c r="J275" s="18"/>
      <c r="K275" s="18"/>
      <c r="L275" s="18"/>
      <c r="M275" s="18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</row>
    <row r="276" spans="1:33" hidden="1" x14ac:dyDescent="0.25">
      <c r="A276" s="50">
        <v>637</v>
      </c>
      <c r="B276" s="10" t="s">
        <v>190</v>
      </c>
      <c r="C276" s="51">
        <v>44927</v>
      </c>
      <c r="D276" s="51">
        <v>73415</v>
      </c>
      <c r="E276" s="18" t="str">
        <f t="shared" si="49"/>
        <v>637 Lattich (Garten-Salat/Lattich, Lollo Rosso, Romana-Salat/Römischer Salat)</v>
      </c>
      <c r="F276" s="82"/>
      <c r="H276" s="18"/>
      <c r="I276" s="17"/>
      <c r="J276" s="17"/>
      <c r="K276" s="18"/>
      <c r="L276" s="18"/>
      <c r="M276" s="18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</row>
    <row r="277" spans="1:33" hidden="1" x14ac:dyDescent="0.25">
      <c r="A277" s="50">
        <v>638</v>
      </c>
      <c r="B277" s="10" t="s">
        <v>191</v>
      </c>
      <c r="C277" s="51">
        <v>44927</v>
      </c>
      <c r="D277" s="51">
        <v>73415</v>
      </c>
      <c r="E277" s="18" t="str">
        <f t="shared" si="49"/>
        <v>638 Spinat</v>
      </c>
      <c r="F277" s="82"/>
      <c r="H277" s="18"/>
      <c r="I277" s="17"/>
      <c r="J277" s="17"/>
      <c r="K277" s="17"/>
      <c r="L277" s="18"/>
      <c r="M277" s="1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</row>
    <row r="278" spans="1:33" hidden="1" x14ac:dyDescent="0.25">
      <c r="A278" s="50">
        <v>639</v>
      </c>
      <c r="B278" s="10" t="s">
        <v>104</v>
      </c>
      <c r="C278" s="51">
        <v>44927</v>
      </c>
      <c r="D278" s="51">
        <v>73415</v>
      </c>
      <c r="E278" s="18" t="str">
        <f t="shared" si="49"/>
        <v>639 Mangold, Rote Beete/Rote Rübe</v>
      </c>
      <c r="F278" s="82"/>
      <c r="H278" s="18"/>
      <c r="I278" s="17"/>
      <c r="J278" s="17"/>
      <c r="K278" s="17"/>
      <c r="L278" s="18"/>
      <c r="M278" s="1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</row>
    <row r="279" spans="1:33" hidden="1" x14ac:dyDescent="0.25">
      <c r="A279" s="50">
        <v>640</v>
      </c>
      <c r="B279" s="10" t="s">
        <v>192</v>
      </c>
      <c r="C279" s="51">
        <v>44927</v>
      </c>
      <c r="D279" s="51">
        <v>73415</v>
      </c>
      <c r="E279" s="18" t="str">
        <f t="shared" si="49"/>
        <v>640 Melde (Garten-Melde)</v>
      </c>
      <c r="F279" s="82"/>
      <c r="H279" s="18"/>
      <c r="I279" s="17"/>
      <c r="J279" s="17"/>
      <c r="K279" s="17"/>
      <c r="L279" s="18"/>
      <c r="M279" s="1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</row>
    <row r="280" spans="1:33" hidden="1" x14ac:dyDescent="0.25">
      <c r="A280" s="50">
        <v>641</v>
      </c>
      <c r="B280" s="10" t="s">
        <v>193</v>
      </c>
      <c r="C280" s="51">
        <v>44927</v>
      </c>
      <c r="D280" s="51">
        <v>73415</v>
      </c>
      <c r="E280" s="18" t="str">
        <f t="shared" si="49"/>
        <v>641 Sellerie (Knollen-Sellerie, Bleich-Sellerie, Stangen-Sellerie)</v>
      </c>
      <c r="F280" s="82"/>
      <c r="H280" s="18"/>
      <c r="I280" s="17"/>
      <c r="J280" s="17"/>
      <c r="K280" s="17"/>
      <c r="L280" s="18"/>
      <c r="M280" s="1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</row>
    <row r="281" spans="1:33" hidden="1" x14ac:dyDescent="0.25">
      <c r="A281" s="50">
        <v>642</v>
      </c>
      <c r="B281" s="10" t="s">
        <v>194</v>
      </c>
      <c r="C281" s="51">
        <v>44927</v>
      </c>
      <c r="D281" s="51">
        <v>73415</v>
      </c>
      <c r="E281" s="18" t="str">
        <f t="shared" si="49"/>
        <v>642 Ampfer (Wiesen-Sauerampfer)</v>
      </c>
      <c r="F281" s="82"/>
      <c r="H281" s="17"/>
      <c r="I281" s="17"/>
      <c r="J281" s="17"/>
      <c r="K281" s="17"/>
      <c r="L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</row>
    <row r="282" spans="1:33" hidden="1" x14ac:dyDescent="0.25">
      <c r="A282" s="50">
        <v>643</v>
      </c>
      <c r="B282" s="10" t="s">
        <v>195</v>
      </c>
      <c r="C282" s="51">
        <v>44927</v>
      </c>
      <c r="D282" s="51">
        <v>73415</v>
      </c>
      <c r="E282" s="18" t="str">
        <f t="shared" si="49"/>
        <v>643 Pastinaken</v>
      </c>
      <c r="F282" s="82"/>
      <c r="H282" s="17"/>
      <c r="I282" s="17"/>
      <c r="J282" s="17"/>
      <c r="K282" s="17"/>
      <c r="L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</row>
    <row r="283" spans="1:33" hidden="1" x14ac:dyDescent="0.25">
      <c r="A283" s="50">
        <v>644</v>
      </c>
      <c r="B283" s="10" t="s">
        <v>196</v>
      </c>
      <c r="C283" s="51">
        <v>44927</v>
      </c>
      <c r="D283" s="51">
        <v>73415</v>
      </c>
      <c r="E283" s="18" t="str">
        <f t="shared" si="49"/>
        <v>644 Zichorien/Wegwarten (Chicoree, Radiccio, krausblättrige Endivie, ganzblättrige Endivie, Zichorie)</v>
      </c>
      <c r="F283" s="82"/>
      <c r="H283" s="17"/>
      <c r="I283" s="17"/>
      <c r="J283" s="17"/>
      <c r="K283" s="17"/>
      <c r="L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</row>
    <row r="284" spans="1:33" hidden="1" x14ac:dyDescent="0.25">
      <c r="A284" s="50">
        <v>646</v>
      </c>
      <c r="B284" s="10" t="s">
        <v>197</v>
      </c>
      <c r="C284" s="51">
        <v>44927</v>
      </c>
      <c r="D284" s="51">
        <v>73415</v>
      </c>
      <c r="E284" s="18" t="str">
        <f t="shared" si="49"/>
        <v>646 Meerettich</v>
      </c>
      <c r="F284" s="82"/>
      <c r="H284" s="17"/>
      <c r="I284" s="17"/>
      <c r="J284" s="17"/>
      <c r="K284" s="17"/>
      <c r="L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</row>
    <row r="285" spans="1:33" hidden="1" x14ac:dyDescent="0.25">
      <c r="A285" s="50">
        <v>647</v>
      </c>
      <c r="B285" s="10" t="s">
        <v>198</v>
      </c>
      <c r="C285" s="51">
        <v>44927</v>
      </c>
      <c r="D285" s="51">
        <v>73415</v>
      </c>
      <c r="E285" s="18" t="str">
        <f t="shared" si="49"/>
        <v>647 Schwarzwurzeln</v>
      </c>
      <c r="F285" s="82"/>
      <c r="H285" s="17"/>
      <c r="I285" s="17"/>
      <c r="J285" s="17"/>
      <c r="K285" s="17"/>
      <c r="L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</row>
    <row r="286" spans="1:33" hidden="1" x14ac:dyDescent="0.25">
      <c r="A286" s="50">
        <v>648</v>
      </c>
      <c r="B286" s="10" t="s">
        <v>199</v>
      </c>
      <c r="C286" s="51">
        <v>44927</v>
      </c>
      <c r="D286" s="51">
        <v>73415</v>
      </c>
      <c r="E286" s="18" t="str">
        <f t="shared" si="49"/>
        <v>648 Fenchel (Gemüsefenchel,Körnerfenchel)</v>
      </c>
      <c r="F286" s="82"/>
      <c r="H286" s="17"/>
      <c r="I286" s="17"/>
      <c r="J286" s="17"/>
      <c r="K286" s="17"/>
      <c r="L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</row>
    <row r="287" spans="1:33" hidden="1" x14ac:dyDescent="0.25">
      <c r="A287" s="50">
        <v>649</v>
      </c>
      <c r="B287" s="10" t="s">
        <v>200</v>
      </c>
      <c r="C287" s="51">
        <v>44927</v>
      </c>
      <c r="D287" s="51">
        <v>73415</v>
      </c>
      <c r="E287" s="18" t="str">
        <f t="shared" si="49"/>
        <v>649 Gemüserübsen  (z.B. Stoppel-,Weiße-, Bayerische-, Herbst- und Mairübe, Chinakohl, Pak-Choi)</v>
      </c>
      <c r="F287" s="82"/>
      <c r="H287" s="17"/>
      <c r="I287" s="17"/>
      <c r="J287" s="17"/>
      <c r="K287" s="17"/>
      <c r="L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</row>
    <row r="288" spans="1:33" hidden="1" x14ac:dyDescent="0.25">
      <c r="A288" s="50">
        <v>650</v>
      </c>
      <c r="B288" s="10" t="s">
        <v>397</v>
      </c>
      <c r="C288" s="51">
        <v>44927</v>
      </c>
      <c r="D288" s="51">
        <v>73415</v>
      </c>
      <c r="E288" s="18" t="str">
        <f t="shared" si="49"/>
        <v>650 beetweiser Anbau von Küchenkräuter/Heil-und Gewürzpflanzen ab 5 Kulturen</v>
      </c>
      <c r="F288" s="82"/>
      <c r="H288" s="17"/>
      <c r="I288" s="17"/>
      <c r="J288" s="17"/>
      <c r="K288" s="17"/>
      <c r="L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</row>
    <row r="289" spans="1:33" hidden="1" x14ac:dyDescent="0.25">
      <c r="A289" s="50">
        <v>651</v>
      </c>
      <c r="B289" s="10" t="s">
        <v>201</v>
      </c>
      <c r="C289" s="51">
        <v>44927</v>
      </c>
      <c r="D289" s="51">
        <v>73415</v>
      </c>
      <c r="E289" s="18" t="str">
        <f t="shared" si="49"/>
        <v>651 Dill/Gurkenkraut</v>
      </c>
      <c r="F289" s="82"/>
      <c r="H289" s="17"/>
      <c r="I289" s="17"/>
      <c r="J289" s="17"/>
      <c r="K289" s="17"/>
      <c r="L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</row>
    <row r="290" spans="1:33" hidden="1" x14ac:dyDescent="0.25">
      <c r="A290" s="50">
        <v>652</v>
      </c>
      <c r="B290" s="10" t="s">
        <v>202</v>
      </c>
      <c r="C290" s="51">
        <v>44927</v>
      </c>
      <c r="D290" s="51">
        <v>73415</v>
      </c>
      <c r="E290" s="18" t="str">
        <f t="shared" si="49"/>
        <v>652 Kerbel (Kerbel,echter Kerbel,Wiesenkerbel)</v>
      </c>
      <c r="F290" s="82"/>
      <c r="H290" s="17"/>
      <c r="I290" s="17"/>
      <c r="J290" s="17"/>
      <c r="K290" s="17"/>
      <c r="L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</row>
    <row r="291" spans="1:33" hidden="1" x14ac:dyDescent="0.25">
      <c r="A291" s="50">
        <v>653</v>
      </c>
      <c r="B291" s="10" t="s">
        <v>203</v>
      </c>
      <c r="C291" s="51">
        <v>44927</v>
      </c>
      <c r="D291" s="51">
        <v>73415</v>
      </c>
      <c r="E291" s="18" t="str">
        <f t="shared" si="49"/>
        <v>653 Anis</v>
      </c>
      <c r="F291" s="82"/>
      <c r="H291" s="17"/>
      <c r="I291" s="17"/>
      <c r="J291" s="17"/>
      <c r="K291" s="17"/>
      <c r="L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</row>
    <row r="292" spans="1:33" hidden="1" x14ac:dyDescent="0.25">
      <c r="A292" s="50">
        <v>654</v>
      </c>
      <c r="B292" s="10" t="s">
        <v>204</v>
      </c>
      <c r="C292" s="51">
        <v>44927</v>
      </c>
      <c r="D292" s="51">
        <v>73415</v>
      </c>
      <c r="E292" s="18" t="str">
        <f t="shared" si="49"/>
        <v>654 Kümmel</v>
      </c>
      <c r="F292" s="82"/>
      <c r="H292" s="17"/>
      <c r="I292" s="17"/>
      <c r="J292" s="17"/>
      <c r="K292" s="17"/>
      <c r="L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</row>
    <row r="293" spans="1:33" hidden="1" x14ac:dyDescent="0.25">
      <c r="A293" s="50">
        <v>655</v>
      </c>
      <c r="B293" s="10" t="s">
        <v>205</v>
      </c>
      <c r="C293" s="51">
        <v>44927</v>
      </c>
      <c r="D293" s="51">
        <v>73415</v>
      </c>
      <c r="E293" s="18" t="str">
        <f t="shared" si="49"/>
        <v>655 Kreuzkümmel</v>
      </c>
      <c r="F293" s="82"/>
      <c r="H293" s="17"/>
      <c r="I293" s="17"/>
      <c r="J293" s="17"/>
      <c r="K293" s="17"/>
      <c r="L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</row>
    <row r="294" spans="1:33" hidden="1" x14ac:dyDescent="0.25">
      <c r="A294" s="50">
        <v>656</v>
      </c>
      <c r="B294" s="10" t="s">
        <v>206</v>
      </c>
      <c r="C294" s="51">
        <v>44927</v>
      </c>
      <c r="D294" s="51">
        <v>73415</v>
      </c>
      <c r="E294" s="18" t="str">
        <f t="shared" si="49"/>
        <v>656 Schwarzkümmel (Echter Schwarzkümmel, Jungfer im Grünen)</v>
      </c>
      <c r="F294" s="82"/>
      <c r="H294" s="17"/>
      <c r="I294" s="17"/>
      <c r="J294" s="17"/>
      <c r="K294" s="17"/>
      <c r="L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</row>
    <row r="295" spans="1:33" hidden="1" x14ac:dyDescent="0.25">
      <c r="A295" s="50">
        <v>657</v>
      </c>
      <c r="B295" s="10" t="s">
        <v>207</v>
      </c>
      <c r="C295" s="51">
        <v>44927</v>
      </c>
      <c r="D295" s="51">
        <v>73415</v>
      </c>
      <c r="E295" s="18" t="str">
        <f t="shared" si="49"/>
        <v>657 Koriander</v>
      </c>
      <c r="F295" s="82"/>
      <c r="H295" s="17"/>
      <c r="I295" s="17"/>
      <c r="J295" s="17"/>
      <c r="K295" s="17"/>
      <c r="L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</row>
    <row r="296" spans="1:33" hidden="1" x14ac:dyDescent="0.25">
      <c r="A296" s="50">
        <v>658</v>
      </c>
      <c r="B296" s="10" t="s">
        <v>208</v>
      </c>
      <c r="C296" s="51">
        <v>44927</v>
      </c>
      <c r="D296" s="51">
        <v>73415</v>
      </c>
      <c r="E296" s="18" t="str">
        <f t="shared" si="49"/>
        <v>658 Liebstöckel/Maggikraut</v>
      </c>
      <c r="F296" s="82"/>
      <c r="H296" s="17"/>
      <c r="I296" s="17"/>
      <c r="J296" s="17"/>
      <c r="K296" s="17"/>
      <c r="L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1:33" hidden="1" x14ac:dyDescent="0.25">
      <c r="A297" s="50">
        <v>659</v>
      </c>
      <c r="B297" s="10" t="s">
        <v>209</v>
      </c>
      <c r="C297" s="51">
        <v>44927</v>
      </c>
      <c r="D297" s="51">
        <v>73415</v>
      </c>
      <c r="E297" s="18" t="str">
        <f t="shared" si="49"/>
        <v>659 Petersilie</v>
      </c>
      <c r="F297" s="82"/>
      <c r="H297" s="17"/>
      <c r="I297" s="17"/>
      <c r="J297" s="17"/>
      <c r="K297" s="17"/>
      <c r="L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</row>
    <row r="298" spans="1:33" hidden="1" x14ac:dyDescent="0.25">
      <c r="A298" s="50">
        <v>660</v>
      </c>
      <c r="B298" s="10" t="s">
        <v>210</v>
      </c>
      <c r="C298" s="51">
        <v>44927</v>
      </c>
      <c r="D298" s="51">
        <v>73415</v>
      </c>
      <c r="E298" s="18" t="str">
        <f t="shared" si="49"/>
        <v>660 Basilikum</v>
      </c>
      <c r="F298" s="82"/>
      <c r="H298" s="17"/>
      <c r="I298" s="17"/>
      <c r="J298" s="17"/>
      <c r="K298" s="17"/>
      <c r="L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</row>
    <row r="299" spans="1:33" hidden="1" x14ac:dyDescent="0.25">
      <c r="A299" s="50">
        <v>661</v>
      </c>
      <c r="B299" s="10" t="s">
        <v>211</v>
      </c>
      <c r="C299" s="51">
        <v>44927</v>
      </c>
      <c r="D299" s="51">
        <v>73415</v>
      </c>
      <c r="E299" s="18" t="str">
        <f t="shared" si="49"/>
        <v>661 Rosmarin</v>
      </c>
      <c r="F299" s="82"/>
      <c r="H299" s="17"/>
      <c r="I299" s="17"/>
      <c r="J299" s="17"/>
      <c r="K299" s="17"/>
      <c r="L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</row>
    <row r="300" spans="1:33" hidden="1" x14ac:dyDescent="0.25">
      <c r="A300" s="50">
        <v>662</v>
      </c>
      <c r="B300" s="10" t="s">
        <v>212</v>
      </c>
      <c r="C300" s="51">
        <v>44927</v>
      </c>
      <c r="D300" s="51">
        <v>73415</v>
      </c>
      <c r="E300" s="18" t="str">
        <f t="shared" si="49"/>
        <v>662 Salbei (Küchen-/Heilsalbei, Buntschopf-Salbei)</v>
      </c>
      <c r="F300" s="82"/>
      <c r="H300" s="17"/>
      <c r="I300" s="17"/>
      <c r="J300" s="17"/>
      <c r="K300" s="17"/>
      <c r="L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</row>
    <row r="301" spans="1:33" hidden="1" x14ac:dyDescent="0.25">
      <c r="A301" s="50">
        <v>663</v>
      </c>
      <c r="B301" s="10" t="s">
        <v>213</v>
      </c>
      <c r="C301" s="51">
        <v>44927</v>
      </c>
      <c r="D301" s="51">
        <v>73415</v>
      </c>
      <c r="E301" s="18" t="str">
        <f t="shared" si="49"/>
        <v>663 Borretsch</v>
      </c>
      <c r="F301" s="82"/>
      <c r="H301" s="17"/>
      <c r="I301" s="17"/>
      <c r="J301" s="17"/>
      <c r="K301" s="17"/>
      <c r="L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</row>
    <row r="302" spans="1:33" hidden="1" x14ac:dyDescent="0.25">
      <c r="A302" s="50">
        <v>664</v>
      </c>
      <c r="B302" s="10" t="s">
        <v>214</v>
      </c>
      <c r="C302" s="51">
        <v>44927</v>
      </c>
      <c r="D302" s="51">
        <v>73415</v>
      </c>
      <c r="E302" s="18" t="str">
        <f t="shared" si="49"/>
        <v>664 Oregano (Echter Majoran, Oregano/Dost/Wilder Majoran)</v>
      </c>
      <c r="F302" s="82"/>
      <c r="H302" s="17"/>
      <c r="I302" s="17"/>
      <c r="J302" s="17"/>
      <c r="K302" s="17"/>
      <c r="L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</row>
    <row r="303" spans="1:33" hidden="1" x14ac:dyDescent="0.25">
      <c r="A303" s="50">
        <v>665</v>
      </c>
      <c r="B303" s="10" t="s">
        <v>215</v>
      </c>
      <c r="C303" s="51">
        <v>44927</v>
      </c>
      <c r="D303" s="81">
        <v>73415</v>
      </c>
      <c r="E303" s="18" t="str">
        <f t="shared" si="49"/>
        <v>665 Bohnenkraut</v>
      </c>
      <c r="F303" s="82"/>
      <c r="H303" s="17"/>
      <c r="I303" s="17"/>
      <c r="J303" s="17"/>
      <c r="K303" s="17"/>
      <c r="L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</row>
    <row r="304" spans="1:33" hidden="1" x14ac:dyDescent="0.25">
      <c r="A304" s="50">
        <v>666</v>
      </c>
      <c r="B304" s="10" t="s">
        <v>216</v>
      </c>
      <c r="C304" s="51">
        <v>44927</v>
      </c>
      <c r="D304" s="81">
        <v>73415</v>
      </c>
      <c r="E304" s="18" t="str">
        <f t="shared" si="49"/>
        <v>666 Ysop/Eisenkraut</v>
      </c>
      <c r="F304" s="82"/>
      <c r="H304" s="17"/>
      <c r="I304" s="17"/>
      <c r="J304" s="17"/>
      <c r="K304" s="17"/>
      <c r="L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</row>
    <row r="305" spans="1:33" hidden="1" x14ac:dyDescent="0.25">
      <c r="A305" s="50">
        <v>667</v>
      </c>
      <c r="B305" s="10" t="s">
        <v>217</v>
      </c>
      <c r="C305" s="51">
        <v>44927</v>
      </c>
      <c r="D305" s="81">
        <v>73415</v>
      </c>
      <c r="E305" s="18" t="str">
        <f t="shared" si="49"/>
        <v>667 Verbenen (Echtes Eisenkraut)</v>
      </c>
      <c r="F305" s="82"/>
      <c r="H305" s="17"/>
      <c r="I305" s="17"/>
      <c r="J305" s="17"/>
      <c r="K305" s="17"/>
      <c r="L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</row>
    <row r="306" spans="1:33" hidden="1" x14ac:dyDescent="0.25">
      <c r="A306" s="50">
        <v>668</v>
      </c>
      <c r="B306" s="10" t="s">
        <v>218</v>
      </c>
      <c r="C306" s="51">
        <v>44927</v>
      </c>
      <c r="D306" s="81">
        <v>73415</v>
      </c>
      <c r="E306" s="18" t="str">
        <f t="shared" si="49"/>
        <v>668 Lavendel (Echter Lavendel, Speik-Lavendel, Hybrid-Lavendel)</v>
      </c>
      <c r="F306" s="82"/>
      <c r="H306" s="17"/>
      <c r="I306" s="17"/>
      <c r="J306" s="17"/>
      <c r="K306" s="17"/>
      <c r="L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</row>
    <row r="307" spans="1:33" hidden="1" x14ac:dyDescent="0.25">
      <c r="A307" s="50">
        <v>669</v>
      </c>
      <c r="B307" s="10" t="s">
        <v>219</v>
      </c>
      <c r="C307" s="51">
        <v>44927</v>
      </c>
      <c r="D307" s="81">
        <v>73415</v>
      </c>
      <c r="E307" s="18" t="str">
        <f t="shared" si="49"/>
        <v>669 Thymian</v>
      </c>
      <c r="F307" s="82"/>
      <c r="H307" s="17"/>
      <c r="I307" s="17"/>
      <c r="J307" s="17"/>
      <c r="K307" s="17"/>
      <c r="L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</row>
    <row r="308" spans="1:33" hidden="1" x14ac:dyDescent="0.25">
      <c r="A308" s="50">
        <v>670</v>
      </c>
      <c r="B308" s="10" t="s">
        <v>220</v>
      </c>
      <c r="C308" s="51">
        <v>44927</v>
      </c>
      <c r="D308" s="81">
        <v>73415</v>
      </c>
      <c r="E308" s="18" t="str">
        <f t="shared" si="49"/>
        <v>670 Melissen (Zitronenmelisse)</v>
      </c>
      <c r="F308" s="82"/>
      <c r="H308" s="17"/>
      <c r="I308" s="17"/>
      <c r="J308" s="17"/>
      <c r="K308" s="17"/>
      <c r="L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</row>
    <row r="309" spans="1:33" hidden="1" x14ac:dyDescent="0.25">
      <c r="A309" s="50">
        <v>671</v>
      </c>
      <c r="B309" s="10" t="s">
        <v>221</v>
      </c>
      <c r="C309" s="51">
        <v>44927</v>
      </c>
      <c r="D309" s="81">
        <v>73415</v>
      </c>
      <c r="E309" s="18" t="str">
        <f t="shared" si="49"/>
        <v>671 Enziane</v>
      </c>
      <c r="F309" s="82"/>
      <c r="H309" s="17"/>
      <c r="I309" s="17"/>
      <c r="J309" s="17"/>
      <c r="K309" s="17"/>
      <c r="L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</row>
    <row r="310" spans="1:33" hidden="1" x14ac:dyDescent="0.25">
      <c r="A310" s="50">
        <v>672</v>
      </c>
      <c r="B310" s="10" t="s">
        <v>222</v>
      </c>
      <c r="C310" s="51">
        <v>44927</v>
      </c>
      <c r="D310" s="81">
        <v>73415</v>
      </c>
      <c r="E310" s="18" t="str">
        <f t="shared" si="49"/>
        <v>672 Minzen (Pfefferminze, Grüne Minze)</v>
      </c>
      <c r="F310" s="82"/>
      <c r="H310" s="17"/>
      <c r="I310" s="17"/>
      <c r="J310" s="17"/>
      <c r="K310" s="17"/>
      <c r="L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</row>
    <row r="311" spans="1:33" hidden="1" x14ac:dyDescent="0.25">
      <c r="A311" s="50">
        <v>673</v>
      </c>
      <c r="B311" s="10" t="s">
        <v>223</v>
      </c>
      <c r="C311" s="51">
        <v>44927</v>
      </c>
      <c r="D311" s="81">
        <v>73415</v>
      </c>
      <c r="E311" s="18" t="str">
        <f t="shared" si="49"/>
        <v>673 Wermut, Estragon, Beifuß</v>
      </c>
      <c r="F311" s="82"/>
      <c r="H311" s="17"/>
      <c r="I311" s="17"/>
      <c r="J311" s="17"/>
      <c r="K311" s="17"/>
      <c r="L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</row>
    <row r="312" spans="1:33" hidden="1" x14ac:dyDescent="0.25">
      <c r="A312" s="50">
        <v>674</v>
      </c>
      <c r="B312" s="10" t="s">
        <v>224</v>
      </c>
      <c r="C312" s="51">
        <v>44927</v>
      </c>
      <c r="D312" s="81">
        <v>73415</v>
      </c>
      <c r="E312" s="18" t="str">
        <f t="shared" si="49"/>
        <v>674 Ringelblumen (Garten-Ringelblume)</v>
      </c>
      <c r="F312" s="82"/>
      <c r="H312" s="17"/>
      <c r="I312" s="17"/>
      <c r="J312" s="17"/>
      <c r="K312" s="17"/>
      <c r="L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</row>
    <row r="313" spans="1:33" hidden="1" x14ac:dyDescent="0.25">
      <c r="A313" s="50">
        <v>675</v>
      </c>
      <c r="B313" s="10" t="s">
        <v>225</v>
      </c>
      <c r="C313" s="51">
        <v>44927</v>
      </c>
      <c r="D313" s="81">
        <v>73415</v>
      </c>
      <c r="E313" s="18" t="str">
        <f t="shared" si="49"/>
        <v>675 Sonnenhut (Schmalblättriger Sonnenhut, Purpur-Sonnenhut)</v>
      </c>
      <c r="F313" s="82"/>
      <c r="H313" s="17"/>
      <c r="I313" s="17"/>
      <c r="J313" s="17"/>
      <c r="K313" s="17"/>
      <c r="L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</row>
    <row r="314" spans="1:33" hidden="1" x14ac:dyDescent="0.25">
      <c r="A314" s="50">
        <v>676</v>
      </c>
      <c r="B314" s="10" t="s">
        <v>226</v>
      </c>
      <c r="C314" s="51">
        <v>44927</v>
      </c>
      <c r="D314" s="81">
        <v>73415</v>
      </c>
      <c r="E314" s="18" t="str">
        <f t="shared" si="49"/>
        <v>676 Wegeriche (Spitzwegerich)</v>
      </c>
      <c r="F314" s="82"/>
      <c r="H314" s="17"/>
      <c r="I314" s="17"/>
      <c r="J314" s="17"/>
      <c r="K314" s="17"/>
      <c r="L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</row>
    <row r="315" spans="1:33" hidden="1" x14ac:dyDescent="0.25">
      <c r="A315" s="50">
        <v>677</v>
      </c>
      <c r="B315" s="10" t="s">
        <v>227</v>
      </c>
      <c r="C315" s="51">
        <v>44927</v>
      </c>
      <c r="D315" s="81">
        <v>73415</v>
      </c>
      <c r="E315" s="18" t="str">
        <f t="shared" si="49"/>
        <v>677 Kamillen (Echte Kamille)</v>
      </c>
      <c r="F315" s="82"/>
      <c r="H315" s="17"/>
      <c r="I315" s="17"/>
      <c r="J315" s="17"/>
      <c r="K315" s="17"/>
      <c r="L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</row>
    <row r="316" spans="1:33" hidden="1" x14ac:dyDescent="0.25">
      <c r="A316" s="50">
        <v>678</v>
      </c>
      <c r="B316" s="10" t="s">
        <v>228</v>
      </c>
      <c r="C316" s="51">
        <v>44927</v>
      </c>
      <c r="D316" s="81">
        <v>73415</v>
      </c>
      <c r="E316" s="18" t="str">
        <f t="shared" si="49"/>
        <v>678 Schafgarben (Gelbe Schafgarbe)</v>
      </c>
      <c r="F316" s="82"/>
      <c r="H316" s="17"/>
      <c r="I316" s="17"/>
      <c r="J316" s="17"/>
      <c r="K316" s="17"/>
      <c r="L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</row>
    <row r="317" spans="1:33" hidden="1" x14ac:dyDescent="0.25">
      <c r="A317" s="50">
        <v>679</v>
      </c>
      <c r="B317" s="10" t="s">
        <v>229</v>
      </c>
      <c r="C317" s="51">
        <v>44927</v>
      </c>
      <c r="D317" s="81">
        <v>73415</v>
      </c>
      <c r="E317" s="18" t="str">
        <f t="shared" si="49"/>
        <v>679 Baldriane (Echter Baldrian)</v>
      </c>
      <c r="F317" s="82"/>
      <c r="H317" s="17"/>
      <c r="I317" s="17"/>
      <c r="J317" s="17"/>
      <c r="K317" s="17"/>
      <c r="L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</row>
    <row r="318" spans="1:33" hidden="1" x14ac:dyDescent="0.25">
      <c r="A318" s="50">
        <v>680</v>
      </c>
      <c r="B318" s="10" t="s">
        <v>230</v>
      </c>
      <c r="C318" s="51">
        <v>44927</v>
      </c>
      <c r="D318" s="81">
        <v>73415</v>
      </c>
      <c r="E318" s="18" t="str">
        <f t="shared" si="49"/>
        <v>680 Echtes Johanniskraut,Hyperikum</v>
      </c>
      <c r="F318" s="82"/>
      <c r="H318" s="17"/>
      <c r="I318" s="17"/>
      <c r="J318" s="17"/>
      <c r="K318" s="17"/>
      <c r="L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</row>
    <row r="319" spans="1:33" hidden="1" x14ac:dyDescent="0.25">
      <c r="A319" s="50">
        <v>681</v>
      </c>
      <c r="B319" s="10" t="s">
        <v>231</v>
      </c>
      <c r="C319" s="51">
        <v>44927</v>
      </c>
      <c r="D319" s="81">
        <v>73415</v>
      </c>
      <c r="E319" s="18" t="str">
        <f t="shared" si="49"/>
        <v>681 Frauenmantel</v>
      </c>
      <c r="F319" s="82"/>
      <c r="H319" s="17"/>
      <c r="I319" s="17"/>
      <c r="J319" s="17"/>
      <c r="K319" s="17"/>
      <c r="L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</row>
    <row r="320" spans="1:33" hidden="1" x14ac:dyDescent="0.25">
      <c r="A320" s="50">
        <v>682</v>
      </c>
      <c r="B320" s="10" t="s">
        <v>232</v>
      </c>
      <c r="C320" s="51">
        <v>44927</v>
      </c>
      <c r="D320" s="81">
        <v>73415</v>
      </c>
      <c r="E320" s="18" t="str">
        <f t="shared" si="49"/>
        <v>682 Mariendisteln</v>
      </c>
      <c r="F320" s="82"/>
      <c r="H320" s="17"/>
      <c r="I320" s="17"/>
      <c r="J320" s="17"/>
      <c r="K320" s="17"/>
      <c r="L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</row>
    <row r="321" spans="1:33" hidden="1" x14ac:dyDescent="0.25">
      <c r="A321" s="50">
        <v>684</v>
      </c>
      <c r="B321" s="10" t="s">
        <v>233</v>
      </c>
      <c r="C321" s="51">
        <v>44927</v>
      </c>
      <c r="D321" s="81">
        <v>73415</v>
      </c>
      <c r="E321" s="18" t="str">
        <f t="shared" si="49"/>
        <v>684 Löwenzahn</v>
      </c>
      <c r="F321" s="82"/>
      <c r="H321" s="17"/>
      <c r="I321" s="17"/>
      <c r="J321" s="17"/>
      <c r="K321" s="17"/>
      <c r="L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</row>
    <row r="322" spans="1:33" hidden="1" x14ac:dyDescent="0.25">
      <c r="A322" s="50">
        <v>685</v>
      </c>
      <c r="B322" s="10" t="s">
        <v>234</v>
      </c>
      <c r="C322" s="51">
        <v>44927</v>
      </c>
      <c r="D322" s="81">
        <v>73415</v>
      </c>
      <c r="E322" s="18" t="str">
        <f t="shared" si="49"/>
        <v>685 Engelwurzen (Arznei-Engelwurz, Echter Engelwurz)</v>
      </c>
      <c r="F322" s="82"/>
      <c r="H322" s="17"/>
      <c r="I322" s="17"/>
      <c r="J322" s="17"/>
      <c r="K322" s="17"/>
      <c r="L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</row>
    <row r="323" spans="1:33" hidden="1" x14ac:dyDescent="0.25">
      <c r="A323" s="50">
        <v>686</v>
      </c>
      <c r="B323" s="10" t="s">
        <v>235</v>
      </c>
      <c r="C323" s="51">
        <v>44927</v>
      </c>
      <c r="D323" s="81">
        <v>73415</v>
      </c>
      <c r="E323" s="18" t="str">
        <f t="shared" si="49"/>
        <v>686 Malven (Wilde Malve)</v>
      </c>
      <c r="F323" s="82"/>
      <c r="H323" s="17"/>
      <c r="I323" s="17"/>
      <c r="J323" s="17"/>
      <c r="K323" s="17"/>
      <c r="L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</row>
    <row r="324" spans="1:33" hidden="1" x14ac:dyDescent="0.25">
      <c r="A324" s="50">
        <v>687</v>
      </c>
      <c r="B324" s="10" t="s">
        <v>236</v>
      </c>
      <c r="C324" s="51">
        <v>44927</v>
      </c>
      <c r="D324" s="81">
        <v>73415</v>
      </c>
      <c r="E324" s="18" t="str">
        <f t="shared" si="49"/>
        <v>687 Echte Arnika</v>
      </c>
      <c r="F324" s="82"/>
      <c r="H324" s="17"/>
      <c r="I324" s="17"/>
      <c r="J324" s="17"/>
      <c r="K324" s="17"/>
      <c r="L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</row>
    <row r="325" spans="1:33" hidden="1" x14ac:dyDescent="0.25">
      <c r="A325" s="50">
        <v>690</v>
      </c>
      <c r="B325" s="10" t="s">
        <v>398</v>
      </c>
      <c r="C325" s="51">
        <v>44927</v>
      </c>
      <c r="D325" s="81">
        <v>73415</v>
      </c>
      <c r="E325" s="18" t="str">
        <f t="shared" si="49"/>
        <v>690 beetweiser Anbau von Küchenkräuter/Heil-und Gewürzpflanzen bis 4 Kulturen</v>
      </c>
      <c r="F325" s="82"/>
      <c r="H325" s="17"/>
      <c r="I325" s="17"/>
      <c r="J325" s="17"/>
      <c r="K325" s="17"/>
      <c r="L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</row>
    <row r="326" spans="1:33" hidden="1" x14ac:dyDescent="0.25">
      <c r="A326" s="50">
        <v>701</v>
      </c>
      <c r="B326" s="10" t="s">
        <v>237</v>
      </c>
      <c r="C326" s="51">
        <v>44927</v>
      </c>
      <c r="D326" s="81">
        <v>73415</v>
      </c>
      <c r="E326" s="18" t="str">
        <f t="shared" si="49"/>
        <v>701 Hanf</v>
      </c>
      <c r="F326" s="82"/>
      <c r="H326" s="17"/>
      <c r="I326" s="17"/>
      <c r="J326" s="17"/>
      <c r="K326" s="17"/>
      <c r="L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</row>
    <row r="327" spans="1:33" hidden="1" x14ac:dyDescent="0.25">
      <c r="A327" s="50">
        <v>702</v>
      </c>
      <c r="B327" s="10" t="s">
        <v>238</v>
      </c>
      <c r="C327" s="51">
        <v>44927</v>
      </c>
      <c r="D327" s="81">
        <v>73415</v>
      </c>
      <c r="E327" s="18" t="str">
        <f t="shared" si="49"/>
        <v>702 Rollrasen</v>
      </c>
      <c r="F327" s="82"/>
      <c r="H327" s="17"/>
      <c r="I327" s="17"/>
      <c r="J327" s="17"/>
      <c r="K327" s="17"/>
      <c r="L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1:33" hidden="1" x14ac:dyDescent="0.25">
      <c r="A328" s="50">
        <v>703</v>
      </c>
      <c r="B328" s="10" t="s">
        <v>239</v>
      </c>
      <c r="C328" s="51">
        <v>44927</v>
      </c>
      <c r="D328" s="81">
        <v>73415</v>
      </c>
      <c r="E328" s="18" t="str">
        <f t="shared" si="49"/>
        <v>703 Färber-Waid</v>
      </c>
      <c r="F328" s="82"/>
      <c r="H328" s="17"/>
      <c r="I328" s="17"/>
      <c r="J328" s="17"/>
      <c r="K328" s="17"/>
      <c r="L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1:33" hidden="1" x14ac:dyDescent="0.25">
      <c r="A329" s="50">
        <v>705</v>
      </c>
      <c r="B329" s="10" t="s">
        <v>240</v>
      </c>
      <c r="C329" s="51">
        <v>44927</v>
      </c>
      <c r="D329" s="81">
        <v>73415</v>
      </c>
      <c r="E329" s="18" t="str">
        <f t="shared" ref="E329:E392" si="50">A329&amp;" "&amp;B329</f>
        <v>705 Virginischer Tabak</v>
      </c>
      <c r="F329" s="82"/>
      <c r="H329" s="17"/>
      <c r="I329" s="17"/>
      <c r="J329" s="17"/>
      <c r="K329" s="17"/>
      <c r="L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1:33" hidden="1" x14ac:dyDescent="0.25">
      <c r="A330" s="50">
        <v>706</v>
      </c>
      <c r="B330" s="10" t="s">
        <v>241</v>
      </c>
      <c r="C330" s="51">
        <v>44927</v>
      </c>
      <c r="D330" s="81">
        <v>73415</v>
      </c>
      <c r="E330" s="18" t="str">
        <f t="shared" si="50"/>
        <v>706 Mohn (Schlafmohn, Backmohn)</v>
      </c>
      <c r="F330" s="82"/>
      <c r="H330" s="17"/>
      <c r="I330" s="17"/>
      <c r="J330" s="17"/>
      <c r="K330" s="17"/>
      <c r="L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1:33" hidden="1" x14ac:dyDescent="0.25">
      <c r="A331" s="50">
        <v>707</v>
      </c>
      <c r="B331" s="10" t="s">
        <v>242</v>
      </c>
      <c r="C331" s="51">
        <v>44927</v>
      </c>
      <c r="D331" s="81">
        <v>73415</v>
      </c>
      <c r="E331" s="18" t="str">
        <f t="shared" si="50"/>
        <v>707 Erdbeeren</v>
      </c>
      <c r="F331" s="82"/>
      <c r="H331" s="17"/>
      <c r="I331" s="17"/>
      <c r="J331" s="17"/>
      <c r="K331" s="17"/>
      <c r="L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1:33" hidden="1" x14ac:dyDescent="0.25">
      <c r="A332" s="50">
        <v>708</v>
      </c>
      <c r="B332" s="10" t="s">
        <v>243</v>
      </c>
      <c r="C332" s="51">
        <v>44927</v>
      </c>
      <c r="D332" s="81">
        <v>73415</v>
      </c>
      <c r="E332" s="18" t="str">
        <f t="shared" si="50"/>
        <v>708 Färberdisteln</v>
      </c>
      <c r="F332" s="82"/>
      <c r="H332" s="17"/>
      <c r="I332" s="17"/>
      <c r="J332" s="17"/>
      <c r="K332" s="17"/>
      <c r="L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1:33" hidden="1" x14ac:dyDescent="0.25">
      <c r="A333" s="50">
        <v>709</v>
      </c>
      <c r="B333" s="10" t="s">
        <v>244</v>
      </c>
      <c r="C333" s="51">
        <v>44927</v>
      </c>
      <c r="D333" s="81">
        <v>73415</v>
      </c>
      <c r="E333" s="18" t="str">
        <f t="shared" si="50"/>
        <v>709 Brennnesseln (Große Brennnessel)</v>
      </c>
      <c r="F333" s="82"/>
      <c r="H333" s="17"/>
      <c r="I333" s="17"/>
      <c r="J333" s="17"/>
      <c r="K333" s="17"/>
      <c r="L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1:33" hidden="1" x14ac:dyDescent="0.25">
      <c r="A334" s="50">
        <v>710</v>
      </c>
      <c r="B334" s="10" t="s">
        <v>245</v>
      </c>
      <c r="C334" s="51">
        <v>44927</v>
      </c>
      <c r="D334" s="81">
        <v>73415</v>
      </c>
      <c r="E334" s="18" t="str">
        <f t="shared" si="50"/>
        <v>710 Färberkrapp (Rubia tinctorum)</v>
      </c>
      <c r="F334" s="82"/>
      <c r="H334" s="17"/>
      <c r="I334" s="17"/>
      <c r="J334" s="17"/>
      <c r="K334" s="17"/>
      <c r="L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1:33" hidden="1" x14ac:dyDescent="0.25">
      <c r="A335" s="50">
        <v>718</v>
      </c>
      <c r="B335" s="10" t="s">
        <v>399</v>
      </c>
      <c r="C335" s="51">
        <v>44927</v>
      </c>
      <c r="D335" s="81">
        <v>73415</v>
      </c>
      <c r="E335" s="18" t="str">
        <f t="shared" si="50"/>
        <v>718 beetweiser Anbau Zierpflanzen bis 4 Kulturen</v>
      </c>
      <c r="F335" s="82"/>
      <c r="H335" s="17"/>
      <c r="I335" s="17"/>
      <c r="J335" s="17"/>
      <c r="K335" s="17"/>
      <c r="L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</row>
    <row r="336" spans="1:33" hidden="1" x14ac:dyDescent="0.25">
      <c r="A336" s="50">
        <v>720</v>
      </c>
      <c r="B336" s="10" t="s">
        <v>400</v>
      </c>
      <c r="C336" s="51">
        <v>44927</v>
      </c>
      <c r="D336" s="81">
        <v>73415</v>
      </c>
      <c r="E336" s="18" t="str">
        <f t="shared" si="50"/>
        <v>720 beetweiser Anbau Zierpflanzen ab 5 Kulturen</v>
      </c>
      <c r="F336" s="82"/>
      <c r="H336" s="17"/>
      <c r="I336" s="17"/>
      <c r="J336" s="17"/>
      <c r="K336" s="17"/>
      <c r="L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</row>
    <row r="337" spans="1:33" hidden="1" x14ac:dyDescent="0.25">
      <c r="A337" s="50">
        <v>721</v>
      </c>
      <c r="B337" s="10" t="s">
        <v>246</v>
      </c>
      <c r="C337" s="51">
        <v>44927</v>
      </c>
      <c r="D337" s="81">
        <v>73415</v>
      </c>
      <c r="E337" s="18" t="str">
        <f t="shared" si="50"/>
        <v>721 Goldlack</v>
      </c>
      <c r="F337" s="82"/>
      <c r="H337" s="17"/>
      <c r="I337" s="17"/>
      <c r="J337" s="17"/>
      <c r="K337" s="17"/>
      <c r="L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1:33" hidden="1" x14ac:dyDescent="0.25">
      <c r="A338" s="50">
        <v>722</v>
      </c>
      <c r="B338" s="10" t="s">
        <v>247</v>
      </c>
      <c r="C338" s="51">
        <v>44927</v>
      </c>
      <c r="D338" s="81">
        <v>73415</v>
      </c>
      <c r="E338" s="18" t="str">
        <f t="shared" si="50"/>
        <v>722 Einjähriges Silberblatt</v>
      </c>
      <c r="F338" s="82"/>
      <c r="H338" s="17"/>
      <c r="I338" s="17"/>
      <c r="J338" s="17"/>
      <c r="K338" s="17"/>
      <c r="L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</row>
    <row r="339" spans="1:33" hidden="1" x14ac:dyDescent="0.25">
      <c r="A339" s="50">
        <v>723</v>
      </c>
      <c r="B339" s="10" t="s">
        <v>248</v>
      </c>
      <c r="C339" s="51">
        <v>44927</v>
      </c>
      <c r="D339" s="51">
        <v>73415</v>
      </c>
      <c r="E339" s="18" t="str">
        <f t="shared" si="50"/>
        <v>723 Garten-/ Sommerlevkoje</v>
      </c>
      <c r="F339" s="82"/>
      <c r="H339" s="17"/>
      <c r="I339" s="17"/>
      <c r="J339" s="17"/>
      <c r="K339" s="17"/>
      <c r="L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</row>
    <row r="340" spans="1:33" hidden="1" x14ac:dyDescent="0.25">
      <c r="A340" s="50">
        <v>724</v>
      </c>
      <c r="B340" s="10" t="s">
        <v>249</v>
      </c>
      <c r="C340" s="51">
        <v>44927</v>
      </c>
      <c r="D340" s="51">
        <v>73415</v>
      </c>
      <c r="E340" s="18" t="str">
        <f t="shared" si="50"/>
        <v>724 Kugelamarant (Echter Kugelamarant)</v>
      </c>
      <c r="F340" s="82"/>
      <c r="H340" s="17"/>
      <c r="I340" s="17"/>
      <c r="J340" s="17"/>
      <c r="K340" s="17"/>
      <c r="L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</row>
    <row r="341" spans="1:33" hidden="1" x14ac:dyDescent="0.25">
      <c r="A341" s="50">
        <v>725</v>
      </c>
      <c r="B341" s="10" t="s">
        <v>250</v>
      </c>
      <c r="C341" s="51">
        <v>44927</v>
      </c>
      <c r="D341" s="51">
        <v>73415</v>
      </c>
      <c r="E341" s="18" t="str">
        <f t="shared" si="50"/>
        <v>725 Taglilien (Essbare Taglilie)</v>
      </c>
      <c r="F341" s="82"/>
      <c r="H341" s="17"/>
      <c r="I341" s="17"/>
      <c r="J341" s="17"/>
      <c r="K341" s="17"/>
      <c r="L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</row>
    <row r="342" spans="1:33" hidden="1" x14ac:dyDescent="0.25">
      <c r="A342" s="50">
        <v>726</v>
      </c>
      <c r="B342" s="10" t="s">
        <v>251</v>
      </c>
      <c r="C342" s="51">
        <v>44927</v>
      </c>
      <c r="D342" s="51">
        <v>73415</v>
      </c>
      <c r="E342" s="18" t="str">
        <f t="shared" si="50"/>
        <v>726 Lilien (Türkenbund)</v>
      </c>
      <c r="F342" s="82"/>
      <c r="H342" s="17"/>
      <c r="I342" s="17"/>
      <c r="J342" s="17"/>
      <c r="K342" s="17"/>
      <c r="L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</row>
    <row r="343" spans="1:33" hidden="1" x14ac:dyDescent="0.25">
      <c r="A343" s="50">
        <v>727</v>
      </c>
      <c r="B343" s="10" t="s">
        <v>252</v>
      </c>
      <c r="C343" s="51">
        <v>44927</v>
      </c>
      <c r="D343" s="51">
        <v>73415</v>
      </c>
      <c r="E343" s="18" t="str">
        <f t="shared" si="50"/>
        <v>727 Narzissen / Osterglocken</v>
      </c>
      <c r="F343" s="82"/>
      <c r="H343" s="17"/>
      <c r="I343" s="17"/>
      <c r="J343" s="17"/>
      <c r="K343" s="17"/>
      <c r="L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</row>
    <row r="344" spans="1:33" hidden="1" x14ac:dyDescent="0.25">
      <c r="A344" s="50">
        <v>728</v>
      </c>
      <c r="B344" s="10" t="s">
        <v>253</v>
      </c>
      <c r="C344" s="51">
        <v>44927</v>
      </c>
      <c r="D344" s="51">
        <v>73415</v>
      </c>
      <c r="E344" s="18" t="str">
        <f t="shared" si="50"/>
        <v>728 Bischofskraut</v>
      </c>
      <c r="F344" s="82"/>
      <c r="H344" s="17"/>
      <c r="I344" s="17"/>
      <c r="J344" s="17"/>
      <c r="K344" s="17"/>
      <c r="L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</row>
    <row r="345" spans="1:33" hidden="1" x14ac:dyDescent="0.25">
      <c r="A345" s="50">
        <v>729</v>
      </c>
      <c r="B345" s="10" t="s">
        <v>254</v>
      </c>
      <c r="C345" s="51">
        <v>44927</v>
      </c>
      <c r="D345" s="51">
        <v>73415</v>
      </c>
      <c r="E345" s="18" t="str">
        <f t="shared" si="50"/>
        <v>729 Hasenohren (rundblättriges Hasenohr)</v>
      </c>
      <c r="F345" s="82"/>
      <c r="H345" s="17"/>
      <c r="I345" s="17"/>
      <c r="J345" s="17"/>
      <c r="K345" s="17"/>
      <c r="L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</row>
    <row r="346" spans="1:33" hidden="1" x14ac:dyDescent="0.25">
      <c r="A346" s="50">
        <v>730</v>
      </c>
      <c r="B346" s="10" t="s">
        <v>255</v>
      </c>
      <c r="C346" s="51">
        <v>44927</v>
      </c>
      <c r="D346" s="51">
        <v>73415</v>
      </c>
      <c r="E346" s="18" t="str">
        <f t="shared" si="50"/>
        <v>730 Seidenpflanzen (Indianer-Seidenpflanze)</v>
      </c>
      <c r="F346" s="82"/>
      <c r="H346" s="17"/>
      <c r="I346" s="17"/>
      <c r="J346" s="17"/>
      <c r="K346" s="17"/>
      <c r="L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</row>
    <row r="347" spans="1:33" hidden="1" x14ac:dyDescent="0.25">
      <c r="A347" s="50">
        <v>731</v>
      </c>
      <c r="B347" s="10" t="s">
        <v>256</v>
      </c>
      <c r="C347" s="51">
        <v>44927</v>
      </c>
      <c r="D347" s="51">
        <v>73415</v>
      </c>
      <c r="E347" s="18" t="str">
        <f t="shared" si="50"/>
        <v>731 Hyazinthe (Garten-Hyazinthe)</v>
      </c>
      <c r="F347" s="82"/>
      <c r="H347" s="17"/>
      <c r="I347" s="17"/>
      <c r="J347" s="17"/>
      <c r="K347" s="17"/>
      <c r="L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</row>
    <row r="348" spans="1:33" hidden="1" x14ac:dyDescent="0.25">
      <c r="A348" s="50">
        <v>732</v>
      </c>
      <c r="B348" s="10" t="s">
        <v>257</v>
      </c>
      <c r="C348" s="51">
        <v>44927</v>
      </c>
      <c r="D348" s="51">
        <v>73415</v>
      </c>
      <c r="E348" s="18" t="str">
        <f t="shared" si="50"/>
        <v>732 Milchstern (Kap-Milchstern)</v>
      </c>
      <c r="F348" s="82"/>
      <c r="H348" s="17"/>
      <c r="I348" s="17"/>
      <c r="J348" s="17"/>
      <c r="K348" s="17"/>
      <c r="L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</row>
    <row r="349" spans="1:33" hidden="1" x14ac:dyDescent="0.25">
      <c r="A349" s="50">
        <v>733</v>
      </c>
      <c r="B349" s="10" t="s">
        <v>258</v>
      </c>
      <c r="C349" s="51">
        <v>44927</v>
      </c>
      <c r="D349" s="51">
        <v>73415</v>
      </c>
      <c r="E349" s="18" t="str">
        <f t="shared" si="50"/>
        <v>733 Astern (Sommeraster)</v>
      </c>
      <c r="F349" s="82"/>
      <c r="H349" s="17"/>
      <c r="I349" s="17"/>
      <c r="J349" s="17"/>
      <c r="K349" s="17"/>
      <c r="L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</row>
    <row r="350" spans="1:33" hidden="1" x14ac:dyDescent="0.25">
      <c r="A350" s="50">
        <v>734</v>
      </c>
      <c r="B350" s="10" t="s">
        <v>259</v>
      </c>
      <c r="C350" s="51">
        <v>44927</v>
      </c>
      <c r="D350" s="51">
        <v>73415</v>
      </c>
      <c r="E350" s="18" t="str">
        <f t="shared" si="50"/>
        <v>734 Chrysanthemen (Garten-Chrysantheme, Winteraster)</v>
      </c>
      <c r="F350" s="82"/>
      <c r="H350" s="17"/>
      <c r="I350" s="17"/>
      <c r="J350" s="17"/>
      <c r="K350" s="17"/>
      <c r="L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</row>
    <row r="351" spans="1:33" hidden="1" x14ac:dyDescent="0.25">
      <c r="A351" s="50">
        <v>735</v>
      </c>
      <c r="B351" s="10" t="s">
        <v>260</v>
      </c>
      <c r="C351" s="51">
        <v>44927</v>
      </c>
      <c r="D351" s="51">
        <v>73415</v>
      </c>
      <c r="E351" s="18" t="str">
        <f t="shared" si="50"/>
        <v>735 Strohblumen</v>
      </c>
      <c r="F351" s="82"/>
      <c r="H351" s="17"/>
      <c r="I351" s="17"/>
      <c r="J351" s="17"/>
      <c r="K351" s="17"/>
      <c r="L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</row>
    <row r="352" spans="1:33" hidden="1" x14ac:dyDescent="0.25">
      <c r="A352" s="50">
        <v>736</v>
      </c>
      <c r="B352" s="10" t="s">
        <v>261</v>
      </c>
      <c r="C352" s="51">
        <v>44927</v>
      </c>
      <c r="D352" s="51">
        <v>73415</v>
      </c>
      <c r="E352" s="18" t="str">
        <f t="shared" si="50"/>
        <v>736 Edelweiß</v>
      </c>
      <c r="F352" s="82"/>
      <c r="H352" s="17"/>
      <c r="I352" s="17"/>
      <c r="J352" s="17"/>
      <c r="K352" s="17"/>
      <c r="L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</row>
    <row r="353" spans="1:33" hidden="1" x14ac:dyDescent="0.25">
      <c r="A353" s="50">
        <v>737</v>
      </c>
      <c r="B353" s="10" t="s">
        <v>262</v>
      </c>
      <c r="C353" s="51">
        <v>44927</v>
      </c>
      <c r="D353" s="51">
        <v>73415</v>
      </c>
      <c r="E353" s="18" t="str">
        <f t="shared" si="50"/>
        <v>737 Margeriten</v>
      </c>
      <c r="F353" s="82"/>
      <c r="H353" s="17"/>
      <c r="I353" s="17"/>
      <c r="J353" s="17"/>
      <c r="K353" s="17"/>
      <c r="L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</row>
    <row r="354" spans="1:33" hidden="1" x14ac:dyDescent="0.25">
      <c r="A354" s="50">
        <v>738</v>
      </c>
      <c r="B354" s="10" t="s">
        <v>263</v>
      </c>
      <c r="C354" s="51">
        <v>44927</v>
      </c>
      <c r="D354" s="51">
        <v>73415</v>
      </c>
      <c r="E354" s="18" t="str">
        <f t="shared" si="50"/>
        <v>738 Rudbeckien (Schwarzäugige Rudbeckie/Sonnenhut, Leuchtender Sonnenhut, Schlitzblättriger Sonnenhut)</v>
      </c>
      <c r="F354" s="82"/>
      <c r="H354" s="17"/>
      <c r="I354" s="17"/>
      <c r="J354" s="17"/>
      <c r="K354" s="17"/>
      <c r="L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</row>
    <row r="355" spans="1:33" hidden="1" x14ac:dyDescent="0.25">
      <c r="A355" s="50">
        <v>739</v>
      </c>
      <c r="B355" s="10" t="s">
        <v>264</v>
      </c>
      <c r="C355" s="51">
        <v>44927</v>
      </c>
      <c r="D355" s="51">
        <v>73415</v>
      </c>
      <c r="E355" s="18" t="str">
        <f t="shared" si="50"/>
        <v>739 Tagetes,Studentenblume</v>
      </c>
      <c r="F355" s="82"/>
      <c r="H355" s="17"/>
      <c r="I355" s="17"/>
      <c r="J355" s="17"/>
      <c r="K355" s="17"/>
      <c r="L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</row>
    <row r="356" spans="1:33" hidden="1" x14ac:dyDescent="0.25">
      <c r="A356" s="50">
        <v>740</v>
      </c>
      <c r="B356" s="10" t="s">
        <v>265</v>
      </c>
      <c r="C356" s="51">
        <v>44927</v>
      </c>
      <c r="D356" s="51">
        <v>73415</v>
      </c>
      <c r="E356" s="18" t="str">
        <f t="shared" si="50"/>
        <v>740 Wucherblumen (Mutterkraut)</v>
      </c>
      <c r="F356" s="82"/>
      <c r="H356" s="17"/>
      <c r="I356" s="17"/>
      <c r="J356" s="17"/>
      <c r="K356" s="17"/>
      <c r="L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</row>
    <row r="357" spans="1:33" hidden="1" x14ac:dyDescent="0.25">
      <c r="A357" s="50">
        <v>741</v>
      </c>
      <c r="B357" s="10" t="s">
        <v>266</v>
      </c>
      <c r="C357" s="51">
        <v>44927</v>
      </c>
      <c r="D357" s="51">
        <v>73415</v>
      </c>
      <c r="E357" s="18" t="str">
        <f t="shared" si="50"/>
        <v>741 Strandflieder (Geflügelter Strandflieder)</v>
      </c>
      <c r="F357" s="82"/>
      <c r="H357" s="17"/>
      <c r="I357" s="17"/>
      <c r="J357" s="17"/>
      <c r="K357" s="17"/>
      <c r="L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</row>
    <row r="358" spans="1:33" hidden="1" x14ac:dyDescent="0.25">
      <c r="A358" s="50">
        <v>742</v>
      </c>
      <c r="B358" s="10" t="s">
        <v>267</v>
      </c>
      <c r="C358" s="51">
        <v>44927</v>
      </c>
      <c r="D358" s="51">
        <v>73415</v>
      </c>
      <c r="E358" s="18" t="str">
        <f t="shared" si="50"/>
        <v>742 Spreublumen (Einjährige Papierblume)</v>
      </c>
      <c r="F358" s="82"/>
      <c r="H358" s="17"/>
      <c r="I358" s="17"/>
      <c r="J358" s="17"/>
      <c r="K358" s="17"/>
      <c r="L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</row>
    <row r="359" spans="1:33" hidden="1" x14ac:dyDescent="0.25">
      <c r="A359" s="50">
        <v>743</v>
      </c>
      <c r="B359" s="10" t="s">
        <v>268</v>
      </c>
      <c r="C359" s="51">
        <v>44927</v>
      </c>
      <c r="D359" s="51">
        <v>73415</v>
      </c>
      <c r="E359" s="18" t="str">
        <f t="shared" si="50"/>
        <v>743 Zinnien</v>
      </c>
      <c r="F359" s="82"/>
      <c r="H359" s="17"/>
      <c r="I359" s="17"/>
      <c r="J359" s="17"/>
      <c r="K359" s="17"/>
      <c r="L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</row>
    <row r="360" spans="1:33" hidden="1" x14ac:dyDescent="0.25">
      <c r="A360" s="50">
        <v>744</v>
      </c>
      <c r="B360" s="10" t="s">
        <v>269</v>
      </c>
      <c r="C360" s="51">
        <v>44927</v>
      </c>
      <c r="D360" s="51">
        <v>73415</v>
      </c>
      <c r="E360" s="18" t="str">
        <f t="shared" si="50"/>
        <v>744 Taubnesseln (Weiße Taubnessel)</v>
      </c>
      <c r="F360" s="82"/>
      <c r="H360" s="17"/>
      <c r="I360" s="17"/>
      <c r="J360" s="17"/>
      <c r="K360" s="17"/>
      <c r="L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</row>
    <row r="361" spans="1:33" hidden="1" x14ac:dyDescent="0.25">
      <c r="A361" s="50">
        <v>745</v>
      </c>
      <c r="B361" s="10" t="s">
        <v>270</v>
      </c>
      <c r="C361" s="51">
        <v>44927</v>
      </c>
      <c r="D361" s="51">
        <v>73415</v>
      </c>
      <c r="E361" s="18" t="str">
        <f t="shared" si="50"/>
        <v>745 Gladiolen</v>
      </c>
      <c r="F361" s="82"/>
      <c r="H361" s="17"/>
      <c r="I361" s="17"/>
      <c r="J361" s="17"/>
      <c r="K361" s="17"/>
      <c r="L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</row>
    <row r="362" spans="1:33" hidden="1" x14ac:dyDescent="0.25">
      <c r="A362" s="50">
        <v>746</v>
      </c>
      <c r="B362" s="10" t="s">
        <v>271</v>
      </c>
      <c r="C362" s="51">
        <v>44927</v>
      </c>
      <c r="D362" s="51">
        <v>73415</v>
      </c>
      <c r="E362" s="18" t="str">
        <f t="shared" si="50"/>
        <v>746 Tulpen</v>
      </c>
      <c r="F362" s="82"/>
      <c r="H362" s="17"/>
      <c r="I362" s="17"/>
      <c r="J362" s="17"/>
      <c r="K362" s="17"/>
      <c r="L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</row>
    <row r="363" spans="1:33" hidden="1" x14ac:dyDescent="0.25">
      <c r="A363" s="50">
        <v>747</v>
      </c>
      <c r="B363" s="10" t="s">
        <v>272</v>
      </c>
      <c r="C363" s="51">
        <v>44927</v>
      </c>
      <c r="D363" s="51">
        <v>73415</v>
      </c>
      <c r="E363" s="18" t="str">
        <f t="shared" si="50"/>
        <v>747 Trauben-Silberkerze</v>
      </c>
      <c r="F363" s="82"/>
      <c r="H363" s="17"/>
      <c r="I363" s="17"/>
      <c r="J363" s="17"/>
      <c r="K363" s="17"/>
      <c r="L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</row>
    <row r="364" spans="1:33" hidden="1" x14ac:dyDescent="0.25">
      <c r="A364" s="50">
        <v>748</v>
      </c>
      <c r="B364" s="10" t="s">
        <v>273</v>
      </c>
      <c r="C364" s="51">
        <v>44927</v>
      </c>
      <c r="D364" s="51">
        <v>73415</v>
      </c>
      <c r="E364" s="18" t="str">
        <f t="shared" si="50"/>
        <v>748 Rittersporn</v>
      </c>
      <c r="F364" s="82"/>
      <c r="H364" s="17"/>
      <c r="I364" s="17"/>
      <c r="J364" s="17"/>
      <c r="K364" s="17"/>
      <c r="L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</row>
    <row r="365" spans="1:33" hidden="1" x14ac:dyDescent="0.25">
      <c r="A365" s="50">
        <v>749</v>
      </c>
      <c r="B365" s="10" t="s">
        <v>274</v>
      </c>
      <c r="C365" s="51">
        <v>44927</v>
      </c>
      <c r="D365" s="51">
        <v>73415</v>
      </c>
      <c r="E365" s="18" t="str">
        <f t="shared" si="50"/>
        <v>749 Skabiosen</v>
      </c>
      <c r="F365" s="82"/>
      <c r="H365" s="17"/>
      <c r="I365" s="17"/>
      <c r="J365" s="17"/>
      <c r="K365" s="17"/>
      <c r="L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</row>
    <row r="366" spans="1:33" hidden="1" x14ac:dyDescent="0.25">
      <c r="A366" s="50">
        <v>750</v>
      </c>
      <c r="B366" s="10" t="s">
        <v>275</v>
      </c>
      <c r="C366" s="51">
        <v>44927</v>
      </c>
      <c r="D366" s="51">
        <v>73415</v>
      </c>
      <c r="E366" s="18" t="str">
        <f t="shared" si="50"/>
        <v>750 Dahlien</v>
      </c>
      <c r="F366" s="82"/>
      <c r="H366" s="17"/>
      <c r="I366" s="17"/>
      <c r="J366" s="17"/>
      <c r="K366" s="17"/>
      <c r="L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</row>
    <row r="367" spans="1:33" hidden="1" x14ac:dyDescent="0.25">
      <c r="A367" s="50">
        <v>751</v>
      </c>
      <c r="B367" s="10" t="s">
        <v>276</v>
      </c>
      <c r="C367" s="51">
        <v>44927</v>
      </c>
      <c r="D367" s="51">
        <v>73415</v>
      </c>
      <c r="E367" s="18" t="str">
        <f t="shared" si="50"/>
        <v>751 Rosenwurz</v>
      </c>
      <c r="F367" s="82"/>
      <c r="H367" s="17"/>
      <c r="I367" s="17"/>
      <c r="J367" s="17"/>
      <c r="K367" s="17"/>
      <c r="L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</row>
    <row r="368" spans="1:33" hidden="1" x14ac:dyDescent="0.25">
      <c r="A368" s="50">
        <v>752</v>
      </c>
      <c r="B368" s="10" t="s">
        <v>277</v>
      </c>
      <c r="C368" s="51">
        <v>44927</v>
      </c>
      <c r="D368" s="51">
        <v>73415</v>
      </c>
      <c r="E368" s="18" t="str">
        <f t="shared" si="50"/>
        <v>752 Krokusse (Safran, Garten-Krokus)</v>
      </c>
      <c r="F368" s="82"/>
      <c r="H368" s="17"/>
      <c r="I368" s="17"/>
      <c r="J368" s="17"/>
      <c r="K368" s="17"/>
      <c r="L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</row>
    <row r="369" spans="1:33" hidden="1" x14ac:dyDescent="0.25">
      <c r="A369" s="50">
        <v>753</v>
      </c>
      <c r="B369" s="10" t="s">
        <v>278</v>
      </c>
      <c r="C369" s="51">
        <v>44927</v>
      </c>
      <c r="D369" s="51">
        <v>73415</v>
      </c>
      <c r="E369" s="18" t="str">
        <f t="shared" si="50"/>
        <v>753 Hibiskus (Chinesischer Roseneibisch)</v>
      </c>
      <c r="F369" s="82"/>
      <c r="H369" s="17"/>
      <c r="I369" s="17"/>
      <c r="J369" s="17"/>
      <c r="K369" s="17"/>
      <c r="L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</row>
    <row r="370" spans="1:33" hidden="1" x14ac:dyDescent="0.25">
      <c r="A370" s="50">
        <v>754</v>
      </c>
      <c r="B370" s="10" t="s">
        <v>279</v>
      </c>
      <c r="C370" s="51">
        <v>44927</v>
      </c>
      <c r="D370" s="51">
        <v>73415</v>
      </c>
      <c r="E370" s="18" t="str">
        <f t="shared" si="50"/>
        <v>754 Strauch-/Bechermalven (Bechermalve)</v>
      </c>
      <c r="F370" s="82"/>
      <c r="H370" s="17"/>
      <c r="I370" s="17"/>
      <c r="J370" s="17"/>
      <c r="K370" s="17"/>
      <c r="L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</row>
    <row r="371" spans="1:33" hidden="1" x14ac:dyDescent="0.25">
      <c r="A371" s="50">
        <v>755</v>
      </c>
      <c r="B371" s="10" t="s">
        <v>280</v>
      </c>
      <c r="C371" s="51">
        <v>44927</v>
      </c>
      <c r="D371" s="51">
        <v>73415</v>
      </c>
      <c r="E371" s="18" t="str">
        <f t="shared" si="50"/>
        <v>755 Wolfsmilch (Weißrand-Wolfsmilch)</v>
      </c>
      <c r="F371" s="82"/>
      <c r="H371" s="17"/>
      <c r="I371" s="17"/>
      <c r="J371" s="17"/>
      <c r="K371" s="17"/>
      <c r="L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</row>
    <row r="372" spans="1:33" hidden="1" x14ac:dyDescent="0.25">
      <c r="A372" s="50">
        <v>756</v>
      </c>
      <c r="B372" s="10" t="s">
        <v>281</v>
      </c>
      <c r="C372" s="51">
        <v>44927</v>
      </c>
      <c r="D372" s="51">
        <v>73415</v>
      </c>
      <c r="E372" s="18" t="str">
        <f t="shared" si="50"/>
        <v>756 Löwenmäulchen (Großes Löwenmaul)</v>
      </c>
      <c r="F372" s="82"/>
      <c r="H372" s="17"/>
      <c r="I372" s="17"/>
      <c r="J372" s="17"/>
      <c r="K372" s="17"/>
      <c r="L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</row>
    <row r="373" spans="1:33" hidden="1" x14ac:dyDescent="0.25">
      <c r="A373" s="50">
        <v>757</v>
      </c>
      <c r="B373" s="10" t="s">
        <v>282</v>
      </c>
      <c r="C373" s="51">
        <v>44927</v>
      </c>
      <c r="D373" s="51">
        <v>73415</v>
      </c>
      <c r="E373" s="18" t="str">
        <f t="shared" si="50"/>
        <v>757 Montbretien</v>
      </c>
      <c r="F373" s="82"/>
      <c r="H373" s="17"/>
      <c r="I373" s="17"/>
      <c r="J373" s="17"/>
      <c r="K373" s="17"/>
      <c r="L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</row>
    <row r="374" spans="1:33" hidden="1" x14ac:dyDescent="0.25">
      <c r="A374" s="50">
        <v>758</v>
      </c>
      <c r="B374" s="10" t="s">
        <v>283</v>
      </c>
      <c r="C374" s="51">
        <v>44927</v>
      </c>
      <c r="D374" s="51">
        <v>73415</v>
      </c>
      <c r="E374" s="18" t="str">
        <f t="shared" si="50"/>
        <v>758 Halskräuter (Blaues Halskraut)</v>
      </c>
      <c r="F374" s="82"/>
      <c r="H374" s="17"/>
      <c r="I374" s="17"/>
      <c r="J374" s="17"/>
      <c r="K374" s="17"/>
      <c r="L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</row>
    <row r="375" spans="1:33" hidden="1" x14ac:dyDescent="0.25">
      <c r="A375" s="50">
        <v>759</v>
      </c>
      <c r="B375" s="10" t="s">
        <v>284</v>
      </c>
      <c r="C375" s="51">
        <v>44927</v>
      </c>
      <c r="D375" s="51">
        <v>73415</v>
      </c>
      <c r="E375" s="18" t="str">
        <f t="shared" si="50"/>
        <v>759 Gipskräuter (Schleierkraut)</v>
      </c>
      <c r="F375" s="82"/>
      <c r="H375" s="17"/>
      <c r="I375" s="17"/>
      <c r="J375" s="17"/>
      <c r="K375" s="17"/>
      <c r="L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</row>
    <row r="376" spans="1:33" hidden="1" x14ac:dyDescent="0.25">
      <c r="A376" s="50">
        <v>761</v>
      </c>
      <c r="B376" s="10" t="s">
        <v>285</v>
      </c>
      <c r="C376" s="51">
        <v>44927</v>
      </c>
      <c r="D376" s="51">
        <v>73415</v>
      </c>
      <c r="E376" s="18" t="str">
        <f t="shared" si="50"/>
        <v>761 Kosmeen (Gemeines Schmuckkörbchen)</v>
      </c>
      <c r="F376" s="82"/>
      <c r="H376" s="17"/>
      <c r="I376" s="17"/>
      <c r="J376" s="17"/>
      <c r="K376" s="17"/>
      <c r="L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</row>
    <row r="377" spans="1:33" hidden="1" x14ac:dyDescent="0.25">
      <c r="A377" s="50">
        <v>762</v>
      </c>
      <c r="B377" s="10" t="s">
        <v>286</v>
      </c>
      <c r="C377" s="51">
        <v>44927</v>
      </c>
      <c r="D377" s="51">
        <v>73415</v>
      </c>
      <c r="E377" s="18" t="str">
        <f t="shared" si="50"/>
        <v>762 Nachtkerzen (Diptam)</v>
      </c>
      <c r="F377" s="82"/>
      <c r="H377" s="17"/>
      <c r="I377" s="17"/>
      <c r="J377" s="17"/>
      <c r="K377" s="17"/>
      <c r="L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</row>
    <row r="378" spans="1:33" hidden="1" x14ac:dyDescent="0.25">
      <c r="A378" s="50">
        <v>763</v>
      </c>
      <c r="B378" s="10" t="s">
        <v>287</v>
      </c>
      <c r="C378" s="51">
        <v>44927</v>
      </c>
      <c r="D378" s="51">
        <v>73415</v>
      </c>
      <c r="E378" s="18" t="str">
        <f t="shared" si="50"/>
        <v>763 Oenothera/Nachtkerzen (Gewöhnliche Nachtkerze)</v>
      </c>
      <c r="F378" s="82"/>
      <c r="H378" s="17"/>
      <c r="I378" s="17"/>
      <c r="J378" s="17"/>
      <c r="K378" s="17"/>
      <c r="L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</row>
    <row r="379" spans="1:33" hidden="1" x14ac:dyDescent="0.25">
      <c r="A379" s="50">
        <v>764</v>
      </c>
      <c r="B379" s="10" t="s">
        <v>288</v>
      </c>
      <c r="C379" s="51">
        <v>44927</v>
      </c>
      <c r="D379" s="51">
        <v>73415</v>
      </c>
      <c r="E379" s="18" t="str">
        <f t="shared" si="50"/>
        <v>764 Königskerzen (Großblütige Königskerze)</v>
      </c>
      <c r="F379" s="82"/>
      <c r="H379" s="17"/>
      <c r="I379" s="17"/>
      <c r="J379" s="17"/>
      <c r="K379" s="17"/>
      <c r="L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</row>
    <row r="380" spans="1:33" hidden="1" x14ac:dyDescent="0.25">
      <c r="A380" s="50">
        <v>765</v>
      </c>
      <c r="B380" s="10" t="s">
        <v>289</v>
      </c>
      <c r="C380" s="51">
        <v>44927</v>
      </c>
      <c r="D380" s="51">
        <v>73415</v>
      </c>
      <c r="E380" s="18" t="str">
        <f t="shared" si="50"/>
        <v>765 Kapuzinerkressen</v>
      </c>
      <c r="F380" s="82"/>
      <c r="H380" s="17"/>
      <c r="I380" s="17"/>
      <c r="J380" s="17"/>
      <c r="K380" s="17"/>
      <c r="L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</row>
    <row r="381" spans="1:33" hidden="1" x14ac:dyDescent="0.25">
      <c r="A381" s="50">
        <v>767</v>
      </c>
      <c r="B381" s="10" t="s">
        <v>290</v>
      </c>
      <c r="C381" s="51">
        <v>44927</v>
      </c>
      <c r="D381" s="51">
        <v>73415</v>
      </c>
      <c r="E381" s="18" t="str">
        <f t="shared" si="50"/>
        <v>767 Schwertlilien (Deutsche Schwertlilie)</v>
      </c>
      <c r="F381" s="82"/>
      <c r="H381" s="17"/>
      <c r="I381" s="17"/>
      <c r="J381" s="17"/>
      <c r="K381" s="17"/>
      <c r="L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</row>
    <row r="382" spans="1:33" hidden="1" x14ac:dyDescent="0.25">
      <c r="A382" s="50">
        <v>768</v>
      </c>
      <c r="B382" s="10" t="s">
        <v>291</v>
      </c>
      <c r="C382" s="51">
        <v>44927</v>
      </c>
      <c r="D382" s="51">
        <v>73415</v>
      </c>
      <c r="E382" s="18" t="str">
        <f t="shared" si="50"/>
        <v>768 Wiesenknopf (Kleiner Wiesenknopf, Pimpinelle)</v>
      </c>
      <c r="F382" s="82"/>
      <c r="H382" s="17"/>
      <c r="I382" s="17"/>
      <c r="J382" s="17"/>
      <c r="K382" s="17"/>
      <c r="L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</row>
    <row r="383" spans="1:33" hidden="1" x14ac:dyDescent="0.25">
      <c r="A383" s="50">
        <v>769</v>
      </c>
      <c r="B383" s="10" t="s">
        <v>292</v>
      </c>
      <c r="C383" s="51">
        <v>44927</v>
      </c>
      <c r="D383" s="51">
        <v>73415</v>
      </c>
      <c r="E383" s="18" t="str">
        <f t="shared" si="50"/>
        <v>769 Zieste (Deutscher Ziest,Knollen Ziest)</v>
      </c>
      <c r="F383" s="82"/>
      <c r="H383" s="17"/>
      <c r="I383" s="17"/>
      <c r="J383" s="17"/>
      <c r="K383" s="17"/>
      <c r="L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</row>
    <row r="384" spans="1:33" hidden="1" x14ac:dyDescent="0.25">
      <c r="A384" s="50">
        <v>770</v>
      </c>
      <c r="B384" s="10" t="s">
        <v>293</v>
      </c>
      <c r="C384" s="51">
        <v>44927</v>
      </c>
      <c r="D384" s="51">
        <v>73415</v>
      </c>
      <c r="E384" s="18" t="str">
        <f t="shared" si="50"/>
        <v>770 Vergissmeinnicht (Wald-Vergissmeinnicht)</v>
      </c>
      <c r="F384" s="82"/>
      <c r="H384" s="17"/>
      <c r="I384" s="17"/>
      <c r="J384" s="17"/>
      <c r="K384" s="17"/>
      <c r="L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</row>
    <row r="385" spans="1:33" hidden="1" x14ac:dyDescent="0.25">
      <c r="A385" s="50">
        <v>771</v>
      </c>
      <c r="B385" s="10" t="s">
        <v>294</v>
      </c>
      <c r="C385" s="51">
        <v>44927</v>
      </c>
      <c r="D385" s="51">
        <v>73415</v>
      </c>
      <c r="E385" s="18" t="str">
        <f t="shared" si="50"/>
        <v>771 Portulak</v>
      </c>
      <c r="F385" s="82"/>
      <c r="H385" s="17"/>
      <c r="I385" s="17"/>
      <c r="J385" s="17"/>
      <c r="K385" s="17"/>
      <c r="L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</row>
    <row r="386" spans="1:33" hidden="1" x14ac:dyDescent="0.25">
      <c r="A386" s="50">
        <v>772</v>
      </c>
      <c r="B386" s="10" t="s">
        <v>295</v>
      </c>
      <c r="C386" s="51">
        <v>44927</v>
      </c>
      <c r="D386" s="51">
        <v>73415</v>
      </c>
      <c r="E386" s="18" t="str">
        <f t="shared" si="50"/>
        <v>772 Nelken (Bartnelke, Land-/Edelnelke)</v>
      </c>
      <c r="F386" s="82"/>
      <c r="H386" s="17"/>
      <c r="I386" s="17"/>
      <c r="J386" s="17"/>
      <c r="K386" s="17"/>
      <c r="L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</row>
    <row r="387" spans="1:33" hidden="1" x14ac:dyDescent="0.25">
      <c r="A387" s="50">
        <v>773</v>
      </c>
      <c r="B387" s="10" t="s">
        <v>296</v>
      </c>
      <c r="C387" s="51">
        <v>44927</v>
      </c>
      <c r="D387" s="51">
        <v>73415</v>
      </c>
      <c r="E387" s="18" t="str">
        <f t="shared" si="50"/>
        <v>773 Gewöhnlicher Leberbalsam (Ageratum)</v>
      </c>
      <c r="F387" s="82"/>
      <c r="H387" s="17"/>
      <c r="I387" s="17"/>
      <c r="J387" s="17"/>
      <c r="K387" s="17"/>
      <c r="L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</row>
    <row r="388" spans="1:33" hidden="1" x14ac:dyDescent="0.25">
      <c r="A388" s="50">
        <v>774</v>
      </c>
      <c r="B388" s="10" t="s">
        <v>297</v>
      </c>
      <c r="C388" s="51">
        <v>44927</v>
      </c>
      <c r="D388" s="51">
        <v>73415</v>
      </c>
      <c r="E388" s="18" t="str">
        <f t="shared" si="50"/>
        <v>774 Gelber Leberbalsam (Lonas)</v>
      </c>
      <c r="F388" s="82"/>
      <c r="H388" s="17"/>
      <c r="I388" s="17"/>
      <c r="J388" s="17"/>
      <c r="K388" s="17"/>
      <c r="L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</row>
    <row r="389" spans="1:33" hidden="1" x14ac:dyDescent="0.25">
      <c r="A389" s="50">
        <v>775</v>
      </c>
      <c r="B389" s="10" t="s">
        <v>298</v>
      </c>
      <c r="C389" s="51">
        <v>44927</v>
      </c>
      <c r="D389" s="51">
        <v>73415</v>
      </c>
      <c r="E389" s="18" t="str">
        <f t="shared" si="50"/>
        <v>775 Kornblumen</v>
      </c>
      <c r="F389" s="82"/>
      <c r="H389" s="17"/>
      <c r="I389" s="17"/>
      <c r="J389" s="17"/>
      <c r="K389" s="17"/>
      <c r="L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</row>
    <row r="390" spans="1:33" hidden="1" x14ac:dyDescent="0.25">
      <c r="A390" s="50">
        <v>776</v>
      </c>
      <c r="B390" s="10" t="s">
        <v>299</v>
      </c>
      <c r="C390" s="51">
        <v>44927</v>
      </c>
      <c r="D390" s="51">
        <v>73415</v>
      </c>
      <c r="E390" s="18" t="str">
        <f t="shared" si="50"/>
        <v>776 Veilchen (Horn-Veilchen, Garten-Stiefmütterchen, Wildes Stiefmütterchen)</v>
      </c>
      <c r="F390" s="82"/>
      <c r="H390" s="17"/>
      <c r="I390" s="17"/>
      <c r="J390" s="17"/>
      <c r="K390" s="17"/>
      <c r="L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</row>
    <row r="391" spans="1:33" hidden="1" x14ac:dyDescent="0.25">
      <c r="A391" s="50">
        <v>777</v>
      </c>
      <c r="B391" s="10" t="s">
        <v>300</v>
      </c>
      <c r="C391" s="51">
        <v>44927</v>
      </c>
      <c r="D391" s="51">
        <v>73415</v>
      </c>
      <c r="E391" s="18" t="str">
        <f t="shared" si="50"/>
        <v>777 Phacelie (als Hauptkultur z.B. Saatgutvermehrung)</v>
      </c>
      <c r="F391" s="82"/>
      <c r="H391" s="17"/>
      <c r="I391" s="17"/>
      <c r="J391" s="17"/>
      <c r="K391" s="17"/>
      <c r="L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</row>
    <row r="392" spans="1:33" hidden="1" x14ac:dyDescent="0.25">
      <c r="A392" s="50">
        <v>778</v>
      </c>
      <c r="B392" s="10" t="s">
        <v>301</v>
      </c>
      <c r="C392" s="51">
        <v>44927</v>
      </c>
      <c r="D392" s="51">
        <v>73415</v>
      </c>
      <c r="E392" s="18" t="str">
        <f t="shared" si="50"/>
        <v>778 Alpendistel</v>
      </c>
      <c r="F392" s="82"/>
      <c r="H392" s="17"/>
      <c r="I392" s="17"/>
      <c r="J392" s="17"/>
      <c r="K392" s="17"/>
      <c r="L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</row>
    <row r="393" spans="1:33" hidden="1" x14ac:dyDescent="0.25">
      <c r="A393" s="50">
        <v>779</v>
      </c>
      <c r="B393" s="10" t="s">
        <v>302</v>
      </c>
      <c r="C393" s="51">
        <v>44927</v>
      </c>
      <c r="D393" s="51">
        <v>73415</v>
      </c>
      <c r="E393" s="18" t="str">
        <f t="shared" ref="E393:E478" si="51">A393&amp;" "&amp;B393</f>
        <v>779 Amacrinum</v>
      </c>
      <c r="F393" s="82"/>
      <c r="H393" s="17"/>
      <c r="I393" s="17"/>
      <c r="J393" s="17"/>
      <c r="K393" s="17"/>
      <c r="L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</row>
    <row r="394" spans="1:33" hidden="1" x14ac:dyDescent="0.25">
      <c r="A394" s="50">
        <v>780</v>
      </c>
      <c r="B394" s="10" t="s">
        <v>88</v>
      </c>
      <c r="C394" s="51">
        <v>44927</v>
      </c>
      <c r="D394" s="51">
        <v>73415</v>
      </c>
      <c r="E394" s="18" t="str">
        <f t="shared" si="51"/>
        <v>780 Begonien</v>
      </c>
      <c r="F394" s="82"/>
      <c r="H394" s="17"/>
      <c r="I394" s="17"/>
      <c r="J394" s="17"/>
      <c r="K394" s="17"/>
      <c r="L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</row>
    <row r="395" spans="1:33" hidden="1" x14ac:dyDescent="0.25">
      <c r="A395" s="50">
        <v>781</v>
      </c>
      <c r="B395" s="10" t="s">
        <v>303</v>
      </c>
      <c r="C395" s="51">
        <v>44927</v>
      </c>
      <c r="D395" s="51">
        <v>73415</v>
      </c>
      <c r="E395" s="18" t="str">
        <f t="shared" si="51"/>
        <v>781 Calla/Drachenwurz</v>
      </c>
      <c r="F395" s="82"/>
      <c r="H395" s="17"/>
      <c r="I395" s="17"/>
      <c r="J395" s="17"/>
      <c r="K395" s="17"/>
      <c r="L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</row>
    <row r="396" spans="1:33" hidden="1" x14ac:dyDescent="0.25">
      <c r="A396" s="50">
        <v>782</v>
      </c>
      <c r="B396" s="10" t="s">
        <v>304</v>
      </c>
      <c r="C396" s="51">
        <v>44927</v>
      </c>
      <c r="D396" s="51">
        <v>73415</v>
      </c>
      <c r="E396" s="18" t="str">
        <f t="shared" si="51"/>
        <v>782 Glockenblumen (Campanula)</v>
      </c>
      <c r="F396" s="82"/>
      <c r="H396" s="17"/>
      <c r="I396" s="17"/>
      <c r="J396" s="17"/>
      <c r="K396" s="17"/>
      <c r="L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</row>
    <row r="397" spans="1:33" hidden="1" x14ac:dyDescent="0.25">
      <c r="A397" s="50">
        <v>783</v>
      </c>
      <c r="B397" s="10" t="s">
        <v>305</v>
      </c>
      <c r="C397" s="51">
        <v>44927</v>
      </c>
      <c r="D397" s="51">
        <v>73415</v>
      </c>
      <c r="E397" s="18" t="str">
        <f t="shared" si="51"/>
        <v>783 Schildblume (Chelone)</v>
      </c>
      <c r="F397" s="82"/>
      <c r="H397" s="17"/>
      <c r="I397" s="17"/>
      <c r="J397" s="17"/>
      <c r="K397" s="17"/>
      <c r="L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</row>
    <row r="398" spans="1:33" hidden="1" x14ac:dyDescent="0.25">
      <c r="A398" s="50">
        <v>784</v>
      </c>
      <c r="B398" s="10" t="s">
        <v>306</v>
      </c>
      <c r="C398" s="51">
        <v>44927</v>
      </c>
      <c r="D398" s="51">
        <v>73415</v>
      </c>
      <c r="E398" s="18" t="str">
        <f t="shared" si="51"/>
        <v>784 Christ-, Schnee-, Weihnachtsrose, Korischer Nieswurz</v>
      </c>
      <c r="F398" s="82"/>
      <c r="H398" s="17"/>
      <c r="I398" s="17"/>
      <c r="J398" s="17"/>
      <c r="K398" s="17"/>
      <c r="L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</row>
    <row r="399" spans="1:33" hidden="1" x14ac:dyDescent="0.25">
      <c r="A399" s="50">
        <v>785</v>
      </c>
      <c r="B399" s="10" t="s">
        <v>307</v>
      </c>
      <c r="C399" s="51">
        <v>44927</v>
      </c>
      <c r="D399" s="51">
        <v>73415</v>
      </c>
      <c r="E399" s="18" t="str">
        <f t="shared" si="51"/>
        <v>785 Eukalyptus</v>
      </c>
      <c r="F399" s="82"/>
      <c r="H399" s="17"/>
      <c r="I399" s="17"/>
      <c r="J399" s="17"/>
      <c r="K399" s="17"/>
      <c r="L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</row>
    <row r="400" spans="1:33" hidden="1" x14ac:dyDescent="0.25">
      <c r="A400" s="50">
        <v>786</v>
      </c>
      <c r="B400" s="10" t="s">
        <v>308</v>
      </c>
      <c r="C400" s="51">
        <v>44927</v>
      </c>
      <c r="D400" s="51">
        <v>73415</v>
      </c>
      <c r="E400" s="18" t="str">
        <f t="shared" si="51"/>
        <v>786 Fingerhut</v>
      </c>
      <c r="F400" s="82"/>
      <c r="H400" s="17"/>
      <c r="I400" s="17"/>
      <c r="J400" s="17"/>
      <c r="K400" s="17"/>
      <c r="L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</row>
    <row r="401" spans="1:33" hidden="1" x14ac:dyDescent="0.25">
      <c r="A401" s="50">
        <v>787</v>
      </c>
      <c r="B401" s="10" t="s">
        <v>309</v>
      </c>
      <c r="C401" s="51">
        <v>44927</v>
      </c>
      <c r="D401" s="51">
        <v>73415</v>
      </c>
      <c r="E401" s="18" t="str">
        <f t="shared" si="51"/>
        <v>787 Fuchsien</v>
      </c>
      <c r="F401" s="82"/>
      <c r="H401" s="17"/>
      <c r="I401" s="17"/>
      <c r="J401" s="17"/>
      <c r="K401" s="17"/>
      <c r="L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</row>
    <row r="402" spans="1:33" hidden="1" x14ac:dyDescent="0.25">
      <c r="A402" s="50">
        <v>788</v>
      </c>
      <c r="B402" s="10" t="s">
        <v>310</v>
      </c>
      <c r="C402" s="51">
        <v>44927</v>
      </c>
      <c r="D402" s="51">
        <v>73415</v>
      </c>
      <c r="E402" s="18" t="str">
        <f t="shared" si="51"/>
        <v>788 Geranien</v>
      </c>
      <c r="F402" s="82"/>
      <c r="H402" s="17"/>
      <c r="I402" s="17"/>
      <c r="J402" s="17"/>
      <c r="K402" s="17"/>
      <c r="L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</row>
    <row r="403" spans="1:33" hidden="1" x14ac:dyDescent="0.25">
      <c r="A403" s="50">
        <v>789</v>
      </c>
      <c r="B403" s="10" t="s">
        <v>311</v>
      </c>
      <c r="C403" s="51">
        <v>44927</v>
      </c>
      <c r="D403" s="51">
        <v>73415</v>
      </c>
      <c r="E403" s="18" t="str">
        <f t="shared" si="51"/>
        <v>789 Veronica/Hebe/Ehrenpreis</v>
      </c>
      <c r="F403" s="82"/>
      <c r="H403" s="17"/>
      <c r="I403" s="17"/>
      <c r="J403" s="17"/>
      <c r="K403" s="17"/>
      <c r="L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</row>
    <row r="404" spans="1:33" hidden="1" x14ac:dyDescent="0.25">
      <c r="A404" s="50">
        <v>790</v>
      </c>
      <c r="B404" s="10" t="s">
        <v>312</v>
      </c>
      <c r="C404" s="51">
        <v>44927</v>
      </c>
      <c r="D404" s="51">
        <v>73415</v>
      </c>
      <c r="E404" s="18" t="str">
        <f t="shared" si="51"/>
        <v>790 Anemonen (Herbstanemone,Japanische Anemone)</v>
      </c>
      <c r="F404" s="82"/>
      <c r="H404" s="17"/>
      <c r="I404" s="17"/>
      <c r="J404" s="17"/>
      <c r="K404" s="17"/>
      <c r="L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</row>
    <row r="405" spans="1:33" hidden="1" x14ac:dyDescent="0.25">
      <c r="A405" s="50">
        <v>791</v>
      </c>
      <c r="B405" s="10" t="s">
        <v>89</v>
      </c>
      <c r="C405" s="51">
        <v>44927</v>
      </c>
      <c r="D405" s="51">
        <v>73415</v>
      </c>
      <c r="E405" s="18" t="str">
        <f t="shared" si="51"/>
        <v>791 Knollenbegonien</v>
      </c>
      <c r="F405" s="82"/>
      <c r="H405" s="17"/>
      <c r="I405" s="17"/>
      <c r="J405" s="17"/>
      <c r="K405" s="17"/>
      <c r="L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</row>
    <row r="406" spans="1:33" hidden="1" x14ac:dyDescent="0.25">
      <c r="A406" s="50">
        <v>792</v>
      </c>
      <c r="B406" s="10" t="s">
        <v>313</v>
      </c>
      <c r="C406" s="51">
        <v>44927</v>
      </c>
      <c r="D406" s="51">
        <v>73415</v>
      </c>
      <c r="E406" s="18" t="str">
        <f t="shared" si="51"/>
        <v>792 Kornrade</v>
      </c>
      <c r="F406" s="82"/>
      <c r="H406" s="17"/>
      <c r="I406" s="17"/>
      <c r="J406" s="17"/>
      <c r="K406" s="17"/>
      <c r="L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</row>
    <row r="407" spans="1:33" hidden="1" x14ac:dyDescent="0.25">
      <c r="A407" s="50">
        <v>793</v>
      </c>
      <c r="B407" s="10" t="s">
        <v>314</v>
      </c>
      <c r="C407" s="51">
        <v>44927</v>
      </c>
      <c r="D407" s="51">
        <v>73415</v>
      </c>
      <c r="E407" s="18" t="str">
        <f t="shared" si="51"/>
        <v>793 Leimkraut/Taubenkropf-Leimkraut</v>
      </c>
      <c r="F407" s="82"/>
      <c r="H407" s="17"/>
      <c r="I407" s="17"/>
      <c r="J407" s="17"/>
      <c r="K407" s="17"/>
      <c r="L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</row>
    <row r="408" spans="1:33" hidden="1" x14ac:dyDescent="0.25">
      <c r="A408" s="50">
        <v>794</v>
      </c>
      <c r="B408" s="10" t="s">
        <v>315</v>
      </c>
      <c r="C408" s="51">
        <v>44927</v>
      </c>
      <c r="D408" s="51">
        <v>73415</v>
      </c>
      <c r="E408" s="18" t="str">
        <f t="shared" si="51"/>
        <v>794 Orchideen</v>
      </c>
      <c r="F408" s="82"/>
      <c r="H408" s="17"/>
      <c r="I408" s="17"/>
      <c r="J408" s="17"/>
      <c r="K408" s="17"/>
      <c r="L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</row>
    <row r="409" spans="1:33" hidden="1" x14ac:dyDescent="0.25">
      <c r="A409" s="50">
        <v>795</v>
      </c>
      <c r="B409" s="10" t="s">
        <v>316</v>
      </c>
      <c r="C409" s="51">
        <v>44927</v>
      </c>
      <c r="D409" s="51">
        <v>73415</v>
      </c>
      <c r="E409" s="18" t="str">
        <f t="shared" si="51"/>
        <v>795 Pelargonien</v>
      </c>
      <c r="F409" s="82"/>
      <c r="H409" s="17"/>
      <c r="I409" s="17"/>
      <c r="J409" s="17"/>
      <c r="K409" s="17"/>
      <c r="L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</row>
    <row r="410" spans="1:33" hidden="1" x14ac:dyDescent="0.25">
      <c r="A410" s="50">
        <v>796</v>
      </c>
      <c r="B410" s="10" t="s">
        <v>317</v>
      </c>
      <c r="C410" s="51">
        <v>44927</v>
      </c>
      <c r="D410" s="51">
        <v>73415</v>
      </c>
      <c r="E410" s="18" t="str">
        <f t="shared" si="51"/>
        <v>796 Fetthenne,Mauerpfeffer (Sedum)</v>
      </c>
      <c r="F410" s="82"/>
      <c r="H410" s="17"/>
      <c r="I410" s="17"/>
      <c r="J410" s="17"/>
      <c r="K410" s="17"/>
      <c r="L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</row>
    <row r="411" spans="1:33" hidden="1" x14ac:dyDescent="0.25">
      <c r="A411" s="50">
        <v>797</v>
      </c>
      <c r="B411" s="10" t="s">
        <v>318</v>
      </c>
      <c r="C411" s="51">
        <v>44927</v>
      </c>
      <c r="D411" s="51">
        <v>73415</v>
      </c>
      <c r="E411" s="18" t="str">
        <f t="shared" si="51"/>
        <v>797 Rhizinus</v>
      </c>
      <c r="F411" s="82"/>
      <c r="H411" s="17"/>
      <c r="I411" s="17"/>
      <c r="J411" s="17"/>
      <c r="K411" s="17"/>
      <c r="L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</row>
    <row r="412" spans="1:33" hidden="1" x14ac:dyDescent="0.25">
      <c r="A412" s="50">
        <v>798</v>
      </c>
      <c r="B412" s="10" t="s">
        <v>319</v>
      </c>
      <c r="C412" s="51">
        <v>44927</v>
      </c>
      <c r="D412" s="51">
        <v>73415</v>
      </c>
      <c r="E412" s="18" t="str">
        <f t="shared" si="51"/>
        <v>798 Ramtillkraut</v>
      </c>
      <c r="F412" s="82"/>
      <c r="H412" s="17"/>
      <c r="I412" s="17"/>
      <c r="J412" s="17"/>
      <c r="K412" s="17"/>
      <c r="L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</row>
    <row r="413" spans="1:33" hidden="1" x14ac:dyDescent="0.25">
      <c r="A413" s="50">
        <v>799</v>
      </c>
      <c r="B413" s="10" t="s">
        <v>320</v>
      </c>
      <c r="C413" s="51">
        <v>44927</v>
      </c>
      <c r="D413" s="51">
        <v>45291</v>
      </c>
      <c r="E413" s="18" t="str">
        <f t="shared" si="51"/>
        <v>799 Husarenknopf (Sanvitalia)</v>
      </c>
      <c r="F413" s="82"/>
      <c r="H413" s="17"/>
      <c r="I413" s="17"/>
      <c r="J413" s="17"/>
      <c r="K413" s="17"/>
      <c r="L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</row>
    <row r="414" spans="1:33" hidden="1" x14ac:dyDescent="0.25">
      <c r="A414" s="50">
        <v>801</v>
      </c>
      <c r="B414" s="10" t="s">
        <v>321</v>
      </c>
      <c r="C414" s="51">
        <v>44927</v>
      </c>
      <c r="D414" s="51">
        <v>73415</v>
      </c>
      <c r="E414" s="18" t="str">
        <f t="shared" si="51"/>
        <v>801 Energiepflanze einer Gattung/Art, die in der aktuellen Liste nicht aufgeführt ist</v>
      </c>
      <c r="F414" s="82"/>
      <c r="H414" s="17"/>
      <c r="I414" s="17"/>
      <c r="J414" s="17"/>
      <c r="K414" s="17"/>
      <c r="L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</row>
    <row r="415" spans="1:33" hidden="1" x14ac:dyDescent="0.25">
      <c r="A415" s="53">
        <v>803</v>
      </c>
      <c r="B415" s="54" t="s">
        <v>85</v>
      </c>
      <c r="C415" s="55">
        <v>44927</v>
      </c>
      <c r="D415" s="55">
        <v>73415</v>
      </c>
      <c r="E415" s="18" t="str">
        <f t="shared" si="51"/>
        <v>803 Sudangras</v>
      </c>
      <c r="F415" s="82"/>
      <c r="H415" s="17"/>
      <c r="I415" s="17"/>
      <c r="J415" s="17"/>
      <c r="K415" s="17"/>
      <c r="L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</row>
    <row r="416" spans="1:33" hidden="1" x14ac:dyDescent="0.25">
      <c r="A416" s="176">
        <v>866</v>
      </c>
      <c r="B416" s="177" t="s">
        <v>322</v>
      </c>
      <c r="C416" s="178">
        <v>44927</v>
      </c>
      <c r="D416" s="178">
        <v>73415</v>
      </c>
      <c r="E416" s="18" t="str">
        <f t="shared" si="51"/>
        <v>866 Pflanzenmischungen mit Hanf</v>
      </c>
      <c r="F416" s="139"/>
      <c r="G416" s="140"/>
      <c r="H416" s="141"/>
      <c r="I416" s="141"/>
      <c r="J416" s="17"/>
      <c r="K416" s="17"/>
      <c r="L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</row>
    <row r="417" spans="1:33" hidden="1" x14ac:dyDescent="0.25">
      <c r="A417" s="176">
        <v>871</v>
      </c>
      <c r="B417" s="177" t="s">
        <v>323</v>
      </c>
      <c r="C417" s="178">
        <v>44927</v>
      </c>
      <c r="D417" s="178">
        <v>73415</v>
      </c>
      <c r="E417" s="18" t="str">
        <f t="shared" si="51"/>
        <v>871 Wildpflanzenmischung zur Energieerzeugung</v>
      </c>
      <c r="F417" s="139"/>
      <c r="G417" s="140"/>
      <c r="H417" s="141"/>
      <c r="I417" s="141"/>
      <c r="J417" s="17"/>
      <c r="K417" s="17"/>
      <c r="L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</row>
    <row r="418" spans="1:33" hidden="1" x14ac:dyDescent="0.25">
      <c r="A418" s="176">
        <v>910</v>
      </c>
      <c r="B418" s="177" t="s">
        <v>324</v>
      </c>
      <c r="C418" s="178">
        <v>44927</v>
      </c>
      <c r="D418" s="178">
        <v>73415</v>
      </c>
      <c r="E418" s="18" t="str">
        <f t="shared" si="51"/>
        <v>910 Wildäsungsfläche</v>
      </c>
      <c r="F418" s="139"/>
      <c r="G418" s="140"/>
      <c r="H418" s="141"/>
      <c r="I418" s="141"/>
      <c r="J418" s="17"/>
      <c r="K418" s="17"/>
      <c r="L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</row>
    <row r="419" spans="1:33" hidden="1" x14ac:dyDescent="0.25">
      <c r="A419" s="176">
        <v>911</v>
      </c>
      <c r="B419" s="177" t="s">
        <v>105</v>
      </c>
      <c r="C419" s="178">
        <v>44927</v>
      </c>
      <c r="D419" s="178">
        <v>73415</v>
      </c>
      <c r="E419" s="18" t="str">
        <f t="shared" si="51"/>
        <v>911 (Beta-)Rübensamenvermehrung</v>
      </c>
      <c r="F419" s="139"/>
      <c r="G419" s="140"/>
      <c r="H419" s="141"/>
      <c r="I419" s="141"/>
      <c r="J419" s="17"/>
      <c r="K419" s="17"/>
      <c r="L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</row>
    <row r="420" spans="1:33" hidden="1" x14ac:dyDescent="0.25">
      <c r="A420" s="176">
        <v>912</v>
      </c>
      <c r="B420" s="177" t="s">
        <v>325</v>
      </c>
      <c r="C420" s="178"/>
      <c r="D420" s="178"/>
      <c r="E420" s="18" t="str">
        <f t="shared" si="51"/>
        <v>912 Grassamenvermehrung</v>
      </c>
      <c r="F420" s="82"/>
      <c r="H420" s="17"/>
      <c r="I420" s="17"/>
      <c r="J420" s="17"/>
      <c r="K420" s="17"/>
      <c r="L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</row>
    <row r="421" spans="1:33" hidden="1" x14ac:dyDescent="0.25">
      <c r="A421" s="176">
        <v>913</v>
      </c>
      <c r="B421" s="177" t="s">
        <v>326</v>
      </c>
      <c r="C421" s="178"/>
      <c r="D421" s="178"/>
      <c r="E421" s="18" t="str">
        <f t="shared" si="51"/>
        <v>913 Wildsamenvermehrung</v>
      </c>
      <c r="F421" s="82"/>
      <c r="H421" s="17"/>
      <c r="I421" s="17"/>
      <c r="J421" s="17"/>
      <c r="K421" s="17"/>
      <c r="L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</row>
    <row r="422" spans="1:33" hidden="1" x14ac:dyDescent="0.25">
      <c r="A422" s="176">
        <v>914</v>
      </c>
      <c r="B422" s="177" t="s">
        <v>327</v>
      </c>
      <c r="C422" s="178"/>
      <c r="D422" s="178"/>
      <c r="E422" s="18" t="str">
        <f t="shared" si="51"/>
        <v>914 Versuchsflächen mit mehreren beihilfefähigen Kulturarten</v>
      </c>
      <c r="F422" s="82"/>
      <c r="H422" s="17"/>
      <c r="I422" s="17"/>
      <c r="J422" s="17"/>
      <c r="K422" s="17"/>
      <c r="L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</row>
    <row r="423" spans="1:33" hidden="1" x14ac:dyDescent="0.25">
      <c r="A423" s="176">
        <v>917</v>
      </c>
      <c r="B423" s="177" t="s">
        <v>328</v>
      </c>
      <c r="C423" s="178"/>
      <c r="D423" s="178"/>
      <c r="E423" s="18" t="str">
        <f t="shared" si="51"/>
        <v>917 Mischkulturen</v>
      </c>
      <c r="F423" s="82"/>
      <c r="H423" s="17"/>
      <c r="I423" s="17"/>
      <c r="J423" s="17"/>
      <c r="K423" s="17"/>
      <c r="L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</row>
    <row r="424" spans="1:33" hidden="1" x14ac:dyDescent="0.25">
      <c r="A424" s="176">
        <v>941</v>
      </c>
      <c r="B424" s="177" t="s">
        <v>329</v>
      </c>
      <c r="C424" s="178"/>
      <c r="D424" s="178"/>
      <c r="E424" s="18" t="str">
        <f t="shared" si="51"/>
        <v>941 Gründüngung im Hauptfruchtanbau</v>
      </c>
      <c r="F424" s="82"/>
      <c r="H424" s="17"/>
      <c r="I424" s="17"/>
      <c r="J424" s="17"/>
      <c r="K424" s="17"/>
      <c r="L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</row>
    <row r="425" spans="1:33" hidden="1" x14ac:dyDescent="0.25">
      <c r="A425" s="176">
        <v>999</v>
      </c>
      <c r="B425" s="177" t="s">
        <v>330</v>
      </c>
      <c r="C425" s="178"/>
      <c r="D425" s="178"/>
      <c r="E425" s="18" t="str">
        <f t="shared" si="51"/>
        <v>999 Ackerkultur einer Gattung/Art, die in der aktuellen Liste nicht aufgeführt ist</v>
      </c>
      <c r="F425" s="82"/>
      <c r="H425" s="17"/>
      <c r="I425" s="17"/>
      <c r="J425" s="17"/>
      <c r="K425" s="17"/>
      <c r="L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</row>
    <row r="426" spans="1:33" hidden="1" x14ac:dyDescent="0.25">
      <c r="A426" s="60"/>
      <c r="B426" s="59"/>
      <c r="C426" s="138"/>
      <c r="D426" s="138"/>
      <c r="E426" s="18"/>
      <c r="F426" s="82"/>
      <c r="H426" s="17"/>
      <c r="I426" s="17"/>
      <c r="J426" s="17"/>
      <c r="K426" s="17"/>
      <c r="L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</row>
    <row r="427" spans="1:33" hidden="1" x14ac:dyDescent="0.25">
      <c r="A427" s="60"/>
      <c r="B427" s="59"/>
      <c r="C427" s="138"/>
      <c r="D427" s="138"/>
      <c r="E427" s="18"/>
      <c r="F427" s="82"/>
      <c r="H427" s="17"/>
      <c r="I427" s="17"/>
      <c r="J427" s="17"/>
      <c r="K427" s="17"/>
      <c r="L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</row>
    <row r="428" spans="1:33" hidden="1" x14ac:dyDescent="0.25">
      <c r="A428" s="60"/>
      <c r="B428" s="59"/>
      <c r="C428" s="138"/>
      <c r="D428" s="138"/>
      <c r="E428" s="18"/>
      <c r="F428" s="82"/>
      <c r="H428" s="17"/>
      <c r="I428" s="17"/>
      <c r="J428" s="17"/>
      <c r="K428" s="17"/>
      <c r="L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</row>
    <row r="429" spans="1:33" hidden="1" x14ac:dyDescent="0.25">
      <c r="A429" s="60"/>
      <c r="B429" s="59"/>
      <c r="C429" s="138"/>
      <c r="D429" s="138"/>
      <c r="E429" s="18"/>
      <c r="F429" s="82"/>
      <c r="H429" s="17"/>
      <c r="I429" s="17"/>
      <c r="J429" s="17"/>
      <c r="K429" s="17"/>
      <c r="L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</row>
    <row r="430" spans="1:33" hidden="1" x14ac:dyDescent="0.25">
      <c r="A430" s="60"/>
      <c r="B430" s="59"/>
      <c r="C430" s="138"/>
      <c r="D430" s="138"/>
      <c r="E430" s="18"/>
      <c r="F430" s="82"/>
      <c r="H430" s="17"/>
      <c r="I430" s="17"/>
      <c r="J430" s="17"/>
      <c r="K430" s="17"/>
      <c r="L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</row>
    <row r="431" spans="1:33" hidden="1" x14ac:dyDescent="0.25">
      <c r="A431" s="60"/>
      <c r="B431" s="59"/>
      <c r="C431" s="138"/>
      <c r="D431" s="138"/>
      <c r="E431" s="18"/>
      <c r="F431" s="82"/>
      <c r="H431" s="17"/>
      <c r="I431" s="17"/>
      <c r="J431" s="17"/>
      <c r="K431" s="17"/>
      <c r="L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</row>
    <row r="432" spans="1:33" hidden="1" x14ac:dyDescent="0.25">
      <c r="A432" s="60"/>
      <c r="B432" s="59"/>
      <c r="C432" s="138"/>
      <c r="D432" s="138"/>
      <c r="E432" s="18"/>
      <c r="F432" s="82"/>
      <c r="H432" s="17"/>
      <c r="I432" s="17"/>
      <c r="J432" s="17"/>
      <c r="K432" s="17"/>
      <c r="L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</row>
    <row r="433" spans="1:33" hidden="1" x14ac:dyDescent="0.25">
      <c r="A433" s="60"/>
      <c r="B433" s="59"/>
      <c r="C433" s="138"/>
      <c r="D433" s="138"/>
      <c r="E433" s="18"/>
      <c r="F433" s="82"/>
      <c r="H433" s="17"/>
      <c r="I433" s="17"/>
      <c r="J433" s="17"/>
      <c r="K433" s="17"/>
      <c r="L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</row>
    <row r="434" spans="1:33" hidden="1" x14ac:dyDescent="0.25">
      <c r="A434" s="60"/>
      <c r="B434" s="59"/>
      <c r="C434" s="138"/>
      <c r="D434" s="138"/>
      <c r="E434" s="18"/>
      <c r="F434" s="82"/>
      <c r="H434" s="17"/>
      <c r="I434" s="17"/>
      <c r="J434" s="17"/>
      <c r="K434" s="17"/>
      <c r="L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</row>
    <row r="435" spans="1:33" hidden="1" x14ac:dyDescent="0.25">
      <c r="A435" s="60"/>
      <c r="B435" s="59"/>
      <c r="C435" s="138"/>
      <c r="D435" s="138"/>
      <c r="E435" s="18"/>
      <c r="F435" s="82"/>
      <c r="H435" s="17"/>
      <c r="I435" s="17"/>
      <c r="J435" s="17"/>
      <c r="K435" s="17"/>
      <c r="L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</row>
    <row r="436" spans="1:33" hidden="1" x14ac:dyDescent="0.25">
      <c r="A436" s="60"/>
      <c r="B436" s="59"/>
      <c r="C436" s="138"/>
      <c r="D436" s="138"/>
      <c r="E436" s="18"/>
      <c r="F436" s="82"/>
      <c r="H436" s="17"/>
      <c r="I436" s="17"/>
      <c r="J436" s="17"/>
      <c r="K436" s="17"/>
      <c r="L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</row>
    <row r="437" spans="1:33" hidden="1" x14ac:dyDescent="0.25">
      <c r="A437" s="60"/>
      <c r="B437" s="59"/>
      <c r="C437" s="138"/>
      <c r="D437" s="138"/>
      <c r="E437" s="18"/>
      <c r="F437" s="82"/>
      <c r="H437" s="17"/>
      <c r="I437" s="17"/>
      <c r="J437" s="17"/>
      <c r="K437" s="17"/>
      <c r="L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</row>
    <row r="438" spans="1:33" hidden="1" x14ac:dyDescent="0.25">
      <c r="A438" s="47" t="s">
        <v>26</v>
      </c>
      <c r="B438" s="47" t="s">
        <v>27</v>
      </c>
      <c r="C438" s="47" t="s">
        <v>28</v>
      </c>
      <c r="D438" s="47" t="s">
        <v>1</v>
      </c>
      <c r="E438" s="18"/>
      <c r="F438" s="83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</row>
    <row r="439" spans="1:33" hidden="1" x14ac:dyDescent="0.25">
      <c r="A439" s="48">
        <v>865</v>
      </c>
      <c r="B439" s="47" t="s">
        <v>338</v>
      </c>
      <c r="C439" s="48">
        <v>2023</v>
      </c>
      <c r="D439" s="47" t="s">
        <v>339</v>
      </c>
      <c r="E439" s="18"/>
      <c r="F439" s="83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</row>
    <row r="440" spans="1:33" hidden="1" x14ac:dyDescent="0.25">
      <c r="A440" s="179" t="s">
        <v>31</v>
      </c>
      <c r="B440" s="179"/>
      <c r="C440" s="179"/>
      <c r="D440" s="179"/>
      <c r="E440" s="18"/>
      <c r="F440" s="83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</row>
    <row r="441" spans="1:33" hidden="1" x14ac:dyDescent="0.25">
      <c r="A441" s="129" t="s">
        <v>32</v>
      </c>
      <c r="B441" s="129" t="s">
        <v>33</v>
      </c>
      <c r="C441" s="129" t="s">
        <v>34</v>
      </c>
      <c r="D441" s="129" t="s">
        <v>35</v>
      </c>
      <c r="E441" s="18"/>
      <c r="F441" s="83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</row>
    <row r="442" spans="1:33" hidden="1" x14ac:dyDescent="0.25">
      <c r="A442" s="50">
        <v>41</v>
      </c>
      <c r="B442" s="10" t="s">
        <v>134</v>
      </c>
      <c r="C442" s="51">
        <v>42370</v>
      </c>
      <c r="D442" s="51">
        <v>73415</v>
      </c>
      <c r="E442" s="18" t="str">
        <f t="shared" si="51"/>
        <v>41 Wiesen Umwandlung AUKM (Ackerstatus)</v>
      </c>
      <c r="F442" s="83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</row>
    <row r="443" spans="1:33" hidden="1" x14ac:dyDescent="0.25">
      <c r="A443" s="50">
        <v>42</v>
      </c>
      <c r="B443" s="10" t="s">
        <v>135</v>
      </c>
      <c r="C443" s="51">
        <v>42370</v>
      </c>
      <c r="D443" s="51">
        <v>73415</v>
      </c>
      <c r="E443" s="18" t="str">
        <f t="shared" si="51"/>
        <v>42 Mähweiden Umwandlung AUKM (Ackerstatus)</v>
      </c>
      <c r="F443" s="83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</row>
    <row r="444" spans="1:33" hidden="1" x14ac:dyDescent="0.25">
      <c r="A444" s="50">
        <v>43</v>
      </c>
      <c r="B444" s="10" t="s">
        <v>136</v>
      </c>
      <c r="C444" s="51">
        <v>42370</v>
      </c>
      <c r="D444" s="51">
        <v>73415</v>
      </c>
      <c r="E444" s="18" t="str">
        <f t="shared" si="51"/>
        <v>43 Weiden Umwandlung AUKM (Ackerstatus)</v>
      </c>
      <c r="F444" s="83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</row>
    <row r="445" spans="1:33" hidden="1" x14ac:dyDescent="0.25">
      <c r="A445" s="50">
        <v>44</v>
      </c>
      <c r="B445" s="10" t="s">
        <v>137</v>
      </c>
      <c r="C445" s="51">
        <v>42736</v>
      </c>
      <c r="D445" s="51">
        <v>73415</v>
      </c>
      <c r="E445" s="18" t="str">
        <f t="shared" si="51"/>
        <v>44 Hutung Umwandlung AUKM (Ackerstatus)</v>
      </c>
      <c r="F445" s="83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</row>
    <row r="446" spans="1:33" hidden="1" x14ac:dyDescent="0.25">
      <c r="A446" s="50">
        <v>48</v>
      </c>
      <c r="B446" s="10" t="s">
        <v>138</v>
      </c>
      <c r="C446" s="51">
        <v>42736</v>
      </c>
      <c r="D446" s="51">
        <v>73415</v>
      </c>
      <c r="E446" s="18" t="str">
        <f t="shared" si="51"/>
        <v>48 Streuobstwiese Umwandlung AUKM (Ackerstatus)</v>
      </c>
      <c r="F446" s="83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</row>
    <row r="447" spans="1:33" hidden="1" x14ac:dyDescent="0.25">
      <c r="A447" s="50">
        <v>422</v>
      </c>
      <c r="B447" s="10" t="s">
        <v>154</v>
      </c>
      <c r="C447" s="51">
        <v>42370</v>
      </c>
      <c r="D447" s="51">
        <v>73415</v>
      </c>
      <c r="E447" s="18" t="str">
        <f t="shared" si="51"/>
        <v>422 Kleegras</v>
      </c>
      <c r="F447" s="83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</row>
    <row r="448" spans="1:33" hidden="1" x14ac:dyDescent="0.25">
      <c r="A448" s="50">
        <v>424</v>
      </c>
      <c r="B448" s="10" t="s">
        <v>155</v>
      </c>
      <c r="C448" s="51">
        <v>42370</v>
      </c>
      <c r="D448" s="51">
        <v>73415</v>
      </c>
      <c r="E448" s="18" t="str">
        <f t="shared" si="51"/>
        <v>424 Ackergras</v>
      </c>
      <c r="F448" s="83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</row>
    <row r="449" spans="1:33" hidden="1" x14ac:dyDescent="0.25">
      <c r="A449" s="50">
        <v>433</v>
      </c>
      <c r="B449" s="10" t="s">
        <v>156</v>
      </c>
      <c r="C449" s="51">
        <v>42370</v>
      </c>
      <c r="D449" s="51">
        <v>73415</v>
      </c>
      <c r="E449" s="18" t="str">
        <f t="shared" si="51"/>
        <v>433 Luzerne-Gras Mischung</v>
      </c>
      <c r="F449" s="83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</row>
    <row r="450" spans="1:33" hidden="1" x14ac:dyDescent="0.25">
      <c r="A450" s="50">
        <v>441</v>
      </c>
      <c r="B450" s="10" t="s">
        <v>157</v>
      </c>
      <c r="C450" s="51">
        <v>42370</v>
      </c>
      <c r="D450" s="51">
        <v>73415</v>
      </c>
      <c r="E450" s="18" t="str">
        <f t="shared" si="51"/>
        <v>441 Wiesen (Grünlandneueinsaat 1. bis inkl. 5. Jahr)</v>
      </c>
      <c r="F450" s="83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</row>
    <row r="451" spans="1:33" hidden="1" x14ac:dyDescent="0.25">
      <c r="A451" s="50">
        <v>442</v>
      </c>
      <c r="B451" s="10" t="s">
        <v>158</v>
      </c>
      <c r="C451" s="51">
        <v>42370</v>
      </c>
      <c r="D451" s="51">
        <v>73415</v>
      </c>
      <c r="E451" s="18" t="str">
        <f t="shared" si="51"/>
        <v>442 Mähweiden (Grünlandneueinsaat 1. bis inkl. 5. Jahr)</v>
      </c>
      <c r="F451" s="83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</row>
    <row r="452" spans="1:33" hidden="1" x14ac:dyDescent="0.25">
      <c r="A452" s="50">
        <v>443</v>
      </c>
      <c r="B452" s="10" t="s">
        <v>159</v>
      </c>
      <c r="C452" s="51">
        <v>42370</v>
      </c>
      <c r="D452" s="51">
        <v>73415</v>
      </c>
      <c r="E452" s="18" t="str">
        <f t="shared" si="51"/>
        <v>443 Weiden (Grünlandneueinsaat 1 bis inkl. 5. Jahr)</v>
      </c>
      <c r="F452" s="83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</row>
    <row r="453" spans="1:33" hidden="1" x14ac:dyDescent="0.25">
      <c r="A453" s="47" t="s">
        <v>26</v>
      </c>
      <c r="B453" s="47" t="s">
        <v>27</v>
      </c>
      <c r="C453" s="47" t="s">
        <v>28</v>
      </c>
      <c r="D453" s="47" t="s">
        <v>1</v>
      </c>
      <c r="E453" s="18"/>
      <c r="F453" s="83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</row>
    <row r="454" spans="1:33" hidden="1" x14ac:dyDescent="0.25">
      <c r="A454" s="48">
        <v>863</v>
      </c>
      <c r="B454" s="47" t="s">
        <v>358</v>
      </c>
      <c r="C454" s="48">
        <v>2023</v>
      </c>
      <c r="D454" s="47" t="s">
        <v>359</v>
      </c>
      <c r="E454" s="18"/>
      <c r="F454" s="83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</row>
    <row r="455" spans="1:33" hidden="1" x14ac:dyDescent="0.25">
      <c r="A455" s="179" t="s">
        <v>31</v>
      </c>
      <c r="B455" s="179"/>
      <c r="C455" s="179"/>
      <c r="D455" s="179"/>
      <c r="E455" s="18"/>
      <c r="F455" s="83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</row>
    <row r="456" spans="1:33" hidden="1" x14ac:dyDescent="0.25">
      <c r="A456" s="129" t="s">
        <v>32</v>
      </c>
      <c r="B456" s="129" t="s">
        <v>33</v>
      </c>
      <c r="C456" s="129" t="s">
        <v>34</v>
      </c>
      <c r="D456" s="129" t="s">
        <v>35</v>
      </c>
      <c r="E456" s="18"/>
      <c r="F456" s="83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</row>
    <row r="457" spans="1:33" hidden="1" x14ac:dyDescent="0.25">
      <c r="A457" s="50">
        <v>62</v>
      </c>
      <c r="B457" s="10" t="s">
        <v>342</v>
      </c>
      <c r="C457" s="51">
        <v>42370</v>
      </c>
      <c r="D457" s="51">
        <v>73415</v>
      </c>
      <c r="E457" s="18" t="str">
        <f t="shared" si="51"/>
        <v>62 GLÖZ8 Brache (Selbstbegrünung)</v>
      </c>
      <c r="F457" s="83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</row>
    <row r="458" spans="1:33" hidden="1" x14ac:dyDescent="0.25">
      <c r="A458" s="50">
        <v>66</v>
      </c>
      <c r="B458" s="10" t="s">
        <v>343</v>
      </c>
      <c r="C458" s="51">
        <v>43101</v>
      </c>
      <c r="D458" s="51">
        <v>73415</v>
      </c>
      <c r="E458" s="18" t="str">
        <f t="shared" si="51"/>
        <v>66 GLÖZ8 Brache (aktive Begrünung)</v>
      </c>
      <c r="F458" s="83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</row>
    <row r="459" spans="1:33" hidden="1" x14ac:dyDescent="0.25">
      <c r="A459" s="50">
        <v>88</v>
      </c>
      <c r="B459" s="10" t="s">
        <v>344</v>
      </c>
      <c r="C459" s="51">
        <v>44927</v>
      </c>
      <c r="D459" s="51">
        <v>73415</v>
      </c>
      <c r="E459" s="18" t="str">
        <f t="shared" si="51"/>
        <v>88 ÖR 1a Brache (Selbst-/Begrünung)</v>
      </c>
      <c r="F459" s="83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</row>
    <row r="460" spans="1:33" hidden="1" x14ac:dyDescent="0.25">
      <c r="A460" s="50">
        <v>89</v>
      </c>
      <c r="B460" s="10" t="s">
        <v>345</v>
      </c>
      <c r="C460" s="51">
        <v>44927</v>
      </c>
      <c r="D460" s="51">
        <v>73415</v>
      </c>
      <c r="E460" s="18" t="str">
        <f t="shared" si="51"/>
        <v>89 ÖR 1b Blühstreifen auf AL</v>
      </c>
      <c r="F460" s="83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</row>
    <row r="461" spans="1:33" hidden="1" x14ac:dyDescent="0.25">
      <c r="A461" s="50">
        <v>90</v>
      </c>
      <c r="B461" s="10" t="s">
        <v>346</v>
      </c>
      <c r="C461" s="51">
        <v>44927</v>
      </c>
      <c r="D461" s="51">
        <v>73415</v>
      </c>
      <c r="E461" s="18" t="str">
        <f t="shared" si="51"/>
        <v>90 ÖR 1b Blühfläche auf AL</v>
      </c>
      <c r="F461" s="83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</row>
    <row r="462" spans="1:33" hidden="1" x14ac:dyDescent="0.25">
      <c r="A462" s="50">
        <v>573</v>
      </c>
      <c r="B462" s="10" t="s">
        <v>347</v>
      </c>
      <c r="C462" s="51">
        <v>42370</v>
      </c>
      <c r="D462" s="51">
        <v>73415</v>
      </c>
      <c r="E462" s="18" t="str">
        <f t="shared" si="51"/>
        <v>573 Gewässerrandstreifen</v>
      </c>
      <c r="F462" s="83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</row>
    <row r="463" spans="1:33" hidden="1" x14ac:dyDescent="0.25">
      <c r="A463" s="50">
        <v>590</v>
      </c>
      <c r="B463" s="10" t="s">
        <v>348</v>
      </c>
      <c r="C463" s="51">
        <v>42370</v>
      </c>
      <c r="D463" s="51">
        <v>73415</v>
      </c>
      <c r="E463" s="18" t="str">
        <f t="shared" si="51"/>
        <v>590 Ackerbrache mit jährlicher Einsaat von Blühmischungen</v>
      </c>
      <c r="F463" s="83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</row>
    <row r="464" spans="1:33" hidden="1" x14ac:dyDescent="0.25">
      <c r="A464" s="50">
        <v>591</v>
      </c>
      <c r="B464" s="10" t="s">
        <v>349</v>
      </c>
      <c r="C464" s="51">
        <v>42370</v>
      </c>
      <c r="D464" s="51">
        <v>73415</v>
      </c>
      <c r="E464" s="18" t="str">
        <f t="shared" si="51"/>
        <v>591 Ackerland aus der Erzeugung genommen</v>
      </c>
      <c r="F464" s="83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</row>
    <row r="465" spans="1:33" hidden="1" x14ac:dyDescent="0.25">
      <c r="A465" s="50">
        <v>595</v>
      </c>
      <c r="B465" s="10" t="s">
        <v>350</v>
      </c>
      <c r="C465" s="51">
        <v>43101</v>
      </c>
      <c r="D465" s="51">
        <v>73415</v>
      </c>
      <c r="E465" s="18" t="str">
        <f t="shared" si="51"/>
        <v>595 Ackerbrache mit mehrjährigen Blühmischungen</v>
      </c>
      <c r="F465" s="83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</row>
    <row r="466" spans="1:33" hidden="1" x14ac:dyDescent="0.25">
      <c r="A466" s="50">
        <v>844</v>
      </c>
      <c r="B466" s="10" t="s">
        <v>351</v>
      </c>
      <c r="C466" s="51">
        <v>42370</v>
      </c>
      <c r="D466" s="51">
        <v>73415</v>
      </c>
      <c r="E466" s="18" t="str">
        <f t="shared" si="51"/>
        <v>844 unbestockte Rebfläche</v>
      </c>
      <c r="F466" s="83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</row>
    <row r="467" spans="1:33" hidden="1" x14ac:dyDescent="0.25">
      <c r="A467" s="50">
        <v>849</v>
      </c>
      <c r="B467" s="10" t="s">
        <v>352</v>
      </c>
      <c r="C467" s="51">
        <v>42370</v>
      </c>
      <c r="D467" s="51">
        <v>73415</v>
      </c>
      <c r="E467" s="18" t="str">
        <f t="shared" si="51"/>
        <v>849 Weinbergsbrache (AUKM)</v>
      </c>
      <c r="F467" s="83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</row>
    <row r="468" spans="1:33" hidden="1" x14ac:dyDescent="0.25">
      <c r="A468" s="50">
        <v>859</v>
      </c>
      <c r="B468" s="10" t="s">
        <v>353</v>
      </c>
      <c r="C468" s="51">
        <v>42370</v>
      </c>
      <c r="D468" s="51">
        <v>73415</v>
      </c>
      <c r="E468" s="18" t="str">
        <f t="shared" si="51"/>
        <v>859 Hopfen vorübergehend stillgelegt (Gerüst steht noch)</v>
      </c>
      <c r="F468" s="83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</row>
    <row r="469" spans="1:33" hidden="1" x14ac:dyDescent="0.25">
      <c r="A469" s="50">
        <v>915</v>
      </c>
      <c r="B469" s="10" t="s">
        <v>354</v>
      </c>
      <c r="C469" s="51">
        <v>42370</v>
      </c>
      <c r="D469" s="51">
        <v>73415</v>
      </c>
      <c r="E469" s="18" t="str">
        <f t="shared" si="51"/>
        <v>915 Ackerrandstreifen</v>
      </c>
      <c r="F469" s="83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</row>
    <row r="470" spans="1:33" hidden="1" x14ac:dyDescent="0.25">
      <c r="A470" s="50">
        <v>928</v>
      </c>
      <c r="B470" s="10" t="s">
        <v>355</v>
      </c>
      <c r="C470" s="51">
        <v>42370</v>
      </c>
      <c r="D470" s="51">
        <v>73415</v>
      </c>
      <c r="E470" s="18" t="str">
        <f t="shared" si="51"/>
        <v>928 Saum- und Bandstrukturen</v>
      </c>
      <c r="F470" s="83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</row>
    <row r="471" spans="1:33" hidden="1" x14ac:dyDescent="0.25">
      <c r="A471" s="47" t="s">
        <v>26</v>
      </c>
      <c r="B471" s="47" t="s">
        <v>27</v>
      </c>
      <c r="C471" s="47" t="s">
        <v>28</v>
      </c>
      <c r="D471" s="47" t="s">
        <v>1</v>
      </c>
      <c r="E471" s="18"/>
      <c r="F471" s="83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</row>
    <row r="472" spans="1:33" hidden="1" x14ac:dyDescent="0.25">
      <c r="A472" s="48">
        <v>946</v>
      </c>
      <c r="B472" s="47" t="s">
        <v>367</v>
      </c>
      <c r="C472" s="48">
        <v>2024</v>
      </c>
      <c r="D472" s="47" t="s">
        <v>368</v>
      </c>
      <c r="E472" s="18"/>
      <c r="F472" s="83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</row>
    <row r="473" spans="1:33" hidden="1" x14ac:dyDescent="0.25">
      <c r="A473" s="179" t="s">
        <v>31</v>
      </c>
      <c r="B473" s="179"/>
      <c r="C473" s="179"/>
      <c r="D473" s="179"/>
      <c r="E473" s="18"/>
      <c r="F473" s="83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</row>
    <row r="474" spans="1:33" hidden="1" x14ac:dyDescent="0.25">
      <c r="A474" s="129" t="s">
        <v>32</v>
      </c>
      <c r="B474" s="129" t="s">
        <v>33</v>
      </c>
      <c r="C474" s="129" t="s">
        <v>34</v>
      </c>
      <c r="D474" s="129" t="s">
        <v>35</v>
      </c>
      <c r="E474" s="18"/>
      <c r="F474" s="83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</row>
    <row r="475" spans="1:33" hidden="1" x14ac:dyDescent="0.25">
      <c r="A475" s="50">
        <v>240</v>
      </c>
      <c r="B475" s="10" t="s">
        <v>43</v>
      </c>
      <c r="C475" s="51">
        <v>44927</v>
      </c>
      <c r="D475" s="51">
        <v>73415</v>
      </c>
      <c r="E475" s="18" t="str">
        <f t="shared" si="51"/>
        <v>240 Erbsen/Bohnen in Mischung</v>
      </c>
      <c r="F475" s="83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</row>
    <row r="476" spans="1:33" hidden="1" x14ac:dyDescent="0.25">
      <c r="A476" s="50">
        <v>250</v>
      </c>
      <c r="B476" s="10" t="s">
        <v>44</v>
      </c>
      <c r="C476" s="51">
        <v>44927</v>
      </c>
      <c r="D476" s="51">
        <v>73415</v>
      </c>
      <c r="E476" s="18" t="str">
        <f t="shared" si="51"/>
        <v>250 Gemenge Leguminosen/Getreide (Leguminose überwiegt)</v>
      </c>
      <c r="F476" s="83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</row>
    <row r="477" spans="1:33" hidden="1" x14ac:dyDescent="0.25">
      <c r="A477" s="50">
        <v>425</v>
      </c>
      <c r="B477" s="10" t="s">
        <v>48</v>
      </c>
      <c r="C477" s="51">
        <v>44927</v>
      </c>
      <c r="D477" s="51">
        <v>73415</v>
      </c>
      <c r="E477" s="18" t="str">
        <f t="shared" si="51"/>
        <v>425 Klee-Luzerne-Gemisch</v>
      </c>
      <c r="F477" s="83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</row>
    <row r="478" spans="1:33" hidden="1" x14ac:dyDescent="0.25">
      <c r="A478" s="50">
        <v>432</v>
      </c>
      <c r="B478" s="10" t="s">
        <v>54</v>
      </c>
      <c r="C478" s="51">
        <v>44927</v>
      </c>
      <c r="D478" s="51">
        <v>73415</v>
      </c>
      <c r="E478" s="18" t="str">
        <f t="shared" si="51"/>
        <v>432 Kleemischung aus NC 421,427,431</v>
      </c>
      <c r="F478" s="83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</row>
    <row r="479" spans="1:33" hidden="1" x14ac:dyDescent="0.25">
      <c r="A479" s="50">
        <v>434</v>
      </c>
      <c r="B479" s="10" t="s">
        <v>55</v>
      </c>
      <c r="C479" s="51">
        <v>44927</v>
      </c>
      <c r="D479" s="51">
        <v>73415</v>
      </c>
      <c r="E479" s="18" t="str">
        <f t="shared" ref="E479" si="52">A479&amp;" "&amp;B479</f>
        <v>434 Gras-Leguminosen Gemisch (Leguminosen überwiegen)</v>
      </c>
      <c r="F479" s="83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</row>
    <row r="480" spans="1:33" hidden="1" x14ac:dyDescent="0.25">
      <c r="A480" s="47" t="s">
        <v>26</v>
      </c>
      <c r="B480" s="47" t="s">
        <v>27</v>
      </c>
      <c r="C480" s="47" t="s">
        <v>28</v>
      </c>
      <c r="D480" s="47" t="s">
        <v>1</v>
      </c>
      <c r="E480" s="18"/>
      <c r="F480" s="83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</row>
    <row r="481" spans="1:33" hidden="1" x14ac:dyDescent="0.25">
      <c r="A481" s="48">
        <v>864</v>
      </c>
      <c r="B481" s="47" t="s">
        <v>376</v>
      </c>
      <c r="C481" s="48">
        <v>2024</v>
      </c>
      <c r="D481" s="47" t="s">
        <v>377</v>
      </c>
      <c r="E481" s="18"/>
      <c r="F481" s="83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</row>
    <row r="482" spans="1:33" hidden="1" x14ac:dyDescent="0.25">
      <c r="A482" s="179" t="s">
        <v>31</v>
      </c>
      <c r="B482" s="179"/>
      <c r="C482" s="179"/>
      <c r="D482" s="179"/>
      <c r="E482" s="18"/>
      <c r="F482" s="83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</row>
    <row r="483" spans="1:33" hidden="1" x14ac:dyDescent="0.25">
      <c r="A483" s="132" t="s">
        <v>32</v>
      </c>
      <c r="B483" s="132" t="s">
        <v>33</v>
      </c>
      <c r="C483" s="132" t="s">
        <v>34</v>
      </c>
      <c r="D483" s="132" t="s">
        <v>35</v>
      </c>
      <c r="E483" s="18"/>
      <c r="F483" s="83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</row>
    <row r="484" spans="1:33" hidden="1" x14ac:dyDescent="0.25">
      <c r="A484" s="50">
        <v>150</v>
      </c>
      <c r="B484" s="10" t="s">
        <v>79</v>
      </c>
      <c r="C484" s="51">
        <v>44927</v>
      </c>
      <c r="D484" s="51">
        <v>73415</v>
      </c>
      <c r="E484" s="18" t="str">
        <f t="shared" ref="E484:E544" si="53">A484&amp;" "&amp;B484</f>
        <v>150 Gemenge Getreide/Leguminosen (Getreide überwiegt)</v>
      </c>
      <c r="F484" s="83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</row>
    <row r="485" spans="1:33" hidden="1" x14ac:dyDescent="0.25">
      <c r="A485" s="50">
        <v>410</v>
      </c>
      <c r="B485" s="10" t="s">
        <v>118</v>
      </c>
      <c r="C485" s="51">
        <v>43831</v>
      </c>
      <c r="D485" s="51">
        <v>73415</v>
      </c>
      <c r="E485" s="18" t="str">
        <f t="shared" si="53"/>
        <v>410 Mais mit Leguminosen</v>
      </c>
      <c r="F485" s="83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</row>
    <row r="486" spans="1:33" hidden="1" x14ac:dyDescent="0.25">
      <c r="A486" s="50">
        <v>702</v>
      </c>
      <c r="B486" s="10" t="s">
        <v>238</v>
      </c>
      <c r="C486" s="51">
        <v>42370</v>
      </c>
      <c r="D486" s="51">
        <v>73415</v>
      </c>
      <c r="E486" s="18" t="str">
        <f t="shared" si="53"/>
        <v>702 Rollrasen</v>
      </c>
      <c r="F486" s="83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</row>
    <row r="487" spans="1:33" hidden="1" x14ac:dyDescent="0.25">
      <c r="A487" s="50">
        <v>866</v>
      </c>
      <c r="B487" s="10" t="s">
        <v>322</v>
      </c>
      <c r="C487" s="51">
        <v>44197</v>
      </c>
      <c r="D487" s="51">
        <v>73415</v>
      </c>
      <c r="E487" s="18" t="str">
        <f t="shared" si="53"/>
        <v>866 Pflanzenmischungen mit Hanf</v>
      </c>
      <c r="G487" s="17"/>
      <c r="H487" s="17"/>
      <c r="I487" s="17"/>
      <c r="J487" s="17"/>
      <c r="K487" s="17"/>
      <c r="L487" s="17"/>
    </row>
    <row r="488" spans="1:33" hidden="1" x14ac:dyDescent="0.25">
      <c r="A488" s="50">
        <v>871</v>
      </c>
      <c r="B488" s="10" t="s">
        <v>323</v>
      </c>
      <c r="C488" s="51">
        <v>44927</v>
      </c>
      <c r="D488" s="51">
        <v>73415</v>
      </c>
      <c r="E488" s="18" t="str">
        <f t="shared" si="53"/>
        <v>871 Wildpflanzenmischung zur Energieerzeugung</v>
      </c>
      <c r="G488" s="17"/>
      <c r="H488" s="17"/>
      <c r="I488" s="17"/>
      <c r="J488" s="17"/>
      <c r="K488" s="17"/>
      <c r="L488" s="17"/>
    </row>
    <row r="489" spans="1:33" hidden="1" x14ac:dyDescent="0.25">
      <c r="A489" s="50">
        <v>910</v>
      </c>
      <c r="B489" s="10" t="s">
        <v>324</v>
      </c>
      <c r="C489" s="51">
        <v>42370</v>
      </c>
      <c r="D489" s="51">
        <v>73415</v>
      </c>
      <c r="E489" s="18" t="str">
        <f t="shared" si="53"/>
        <v>910 Wildäsungsfläche</v>
      </c>
      <c r="G489" s="17"/>
      <c r="H489" s="17"/>
      <c r="I489" s="17"/>
      <c r="J489" s="17"/>
      <c r="K489" s="17"/>
      <c r="L489" s="17"/>
    </row>
    <row r="490" spans="1:33" hidden="1" x14ac:dyDescent="0.25">
      <c r="A490" s="50">
        <v>912</v>
      </c>
      <c r="B490" s="10" t="s">
        <v>325</v>
      </c>
      <c r="C490" s="51">
        <v>42370</v>
      </c>
      <c r="D490" s="51">
        <v>73415</v>
      </c>
      <c r="E490" s="18" t="str">
        <f t="shared" si="53"/>
        <v>912 Grassamenvermehrung</v>
      </c>
      <c r="G490" s="17"/>
      <c r="H490" s="17"/>
      <c r="I490" s="17"/>
      <c r="J490" s="17"/>
      <c r="K490" s="17"/>
      <c r="L490" s="17"/>
    </row>
    <row r="491" spans="1:33" hidden="1" x14ac:dyDescent="0.25">
      <c r="A491" s="50">
        <v>913</v>
      </c>
      <c r="B491" s="10" t="s">
        <v>326</v>
      </c>
      <c r="C491" s="51">
        <v>44927</v>
      </c>
      <c r="D491" s="51">
        <v>73415</v>
      </c>
      <c r="E491" s="18" t="str">
        <f t="shared" si="53"/>
        <v>913 Wildsamenvermehrung</v>
      </c>
      <c r="G491" s="17"/>
      <c r="H491" s="17"/>
      <c r="I491" s="17"/>
      <c r="J491" s="17"/>
      <c r="K491" s="17"/>
      <c r="L491" s="17"/>
    </row>
    <row r="492" spans="1:33" hidden="1" x14ac:dyDescent="0.25">
      <c r="A492" s="50">
        <v>914</v>
      </c>
      <c r="B492" s="10" t="s">
        <v>327</v>
      </c>
      <c r="C492" s="51">
        <v>42370</v>
      </c>
      <c r="D492" s="51">
        <v>73415</v>
      </c>
      <c r="E492" s="18" t="str">
        <f t="shared" si="53"/>
        <v>914 Versuchsflächen mit mehreren beihilfefähigen Kulturarten</v>
      </c>
      <c r="G492" s="17"/>
      <c r="H492" s="17"/>
      <c r="I492" s="17"/>
      <c r="J492" s="17"/>
      <c r="K492" s="17"/>
      <c r="L492" s="17"/>
    </row>
    <row r="493" spans="1:33" hidden="1" x14ac:dyDescent="0.25">
      <c r="A493" s="50">
        <v>917</v>
      </c>
      <c r="B493" s="10" t="s">
        <v>328</v>
      </c>
      <c r="C493" s="51">
        <v>44927</v>
      </c>
      <c r="D493" s="51">
        <v>73415</v>
      </c>
      <c r="E493" s="18" t="str">
        <f t="shared" si="53"/>
        <v>917 Mischkulturen</v>
      </c>
      <c r="G493" s="17"/>
      <c r="H493" s="17"/>
      <c r="I493" s="17"/>
      <c r="J493" s="17"/>
      <c r="K493" s="17"/>
      <c r="L493" s="17"/>
    </row>
    <row r="494" spans="1:33" hidden="1" x14ac:dyDescent="0.25">
      <c r="A494" s="50">
        <v>941</v>
      </c>
      <c r="B494" s="10" t="s">
        <v>329</v>
      </c>
      <c r="C494" s="51">
        <v>42370</v>
      </c>
      <c r="D494" s="51">
        <v>73415</v>
      </c>
      <c r="E494" s="18" t="str">
        <f t="shared" si="53"/>
        <v>941 Gründüngung im Hauptfruchtanbau</v>
      </c>
      <c r="G494" s="17"/>
      <c r="H494" s="17"/>
      <c r="I494" s="17"/>
      <c r="J494" s="17"/>
      <c r="K494" s="17"/>
      <c r="L494" s="17"/>
    </row>
    <row r="495" spans="1:33" hidden="1" x14ac:dyDescent="0.25">
      <c r="A495" s="47" t="s">
        <v>26</v>
      </c>
      <c r="B495" s="47" t="s">
        <v>27</v>
      </c>
      <c r="C495" s="47" t="s">
        <v>28</v>
      </c>
      <c r="D495" s="47" t="s">
        <v>1</v>
      </c>
      <c r="E495" s="18"/>
      <c r="G495" s="17"/>
      <c r="H495" s="17"/>
      <c r="I495" s="17"/>
      <c r="J495" s="17"/>
      <c r="K495" s="17"/>
      <c r="L495" s="17"/>
    </row>
    <row r="496" spans="1:33" hidden="1" x14ac:dyDescent="0.25">
      <c r="A496" s="48">
        <v>982</v>
      </c>
      <c r="B496" s="47" t="s">
        <v>401</v>
      </c>
      <c r="C496" s="48">
        <v>2025</v>
      </c>
      <c r="D496" s="47" t="s">
        <v>402</v>
      </c>
      <c r="E496" s="18"/>
      <c r="G496" s="17"/>
      <c r="H496" s="17"/>
      <c r="I496" s="17"/>
      <c r="J496" s="17"/>
      <c r="K496" s="17"/>
      <c r="L496" s="17"/>
    </row>
    <row r="497" spans="1:12" hidden="1" x14ac:dyDescent="0.25">
      <c r="A497" s="179" t="s">
        <v>31</v>
      </c>
      <c r="B497" s="179"/>
      <c r="C497" s="179"/>
      <c r="D497" s="179"/>
      <c r="E497" s="18"/>
      <c r="G497" s="17"/>
      <c r="H497" s="17"/>
      <c r="I497" s="17"/>
      <c r="J497" s="17"/>
      <c r="K497" s="17"/>
      <c r="L497" s="17"/>
    </row>
    <row r="498" spans="1:12" hidden="1" x14ac:dyDescent="0.25">
      <c r="A498" s="143" t="s">
        <v>32</v>
      </c>
      <c r="B498" s="143" t="s">
        <v>33</v>
      </c>
      <c r="C498" s="143" t="s">
        <v>34</v>
      </c>
      <c r="D498" s="143" t="s">
        <v>35</v>
      </c>
      <c r="E498" s="18"/>
      <c r="G498" s="17"/>
      <c r="H498" s="17"/>
      <c r="I498" s="17"/>
      <c r="J498" s="17"/>
      <c r="K498" s="17"/>
      <c r="L498" s="17"/>
    </row>
    <row r="499" spans="1:12" hidden="1" x14ac:dyDescent="0.25">
      <c r="A499" s="50">
        <v>611</v>
      </c>
      <c r="B499" s="10" t="s">
        <v>394</v>
      </c>
      <c r="C499" s="51">
        <v>45658</v>
      </c>
      <c r="D499" s="51">
        <v>73415</v>
      </c>
      <c r="E499" s="18" t="str">
        <f t="shared" si="53"/>
        <v>611 beetweiser Anbau von Gemüse bis 4 Kulturen</v>
      </c>
      <c r="G499" s="17"/>
      <c r="H499" s="17"/>
      <c r="I499" s="17"/>
      <c r="J499" s="17"/>
      <c r="K499" s="17"/>
      <c r="L499" s="17"/>
    </row>
    <row r="500" spans="1:12" hidden="1" x14ac:dyDescent="0.25">
      <c r="A500" s="50">
        <v>690</v>
      </c>
      <c r="B500" s="10" t="s">
        <v>398</v>
      </c>
      <c r="C500" s="51">
        <v>45658</v>
      </c>
      <c r="D500" s="51">
        <v>73415</v>
      </c>
      <c r="E500" s="18" t="str">
        <f t="shared" si="53"/>
        <v>690 beetweiser Anbau von Küchenkräuter/Heil-und Gewürzpflanzen bis 4 Kulturen</v>
      </c>
      <c r="G500" s="17"/>
      <c r="H500" s="17"/>
      <c r="I500" s="17"/>
      <c r="J500" s="17"/>
      <c r="K500" s="17"/>
      <c r="L500" s="17"/>
    </row>
    <row r="501" spans="1:12" hidden="1" x14ac:dyDescent="0.25">
      <c r="A501" s="50">
        <v>718</v>
      </c>
      <c r="B501" s="10" t="s">
        <v>399</v>
      </c>
      <c r="C501" s="51">
        <v>45658</v>
      </c>
      <c r="D501" s="51">
        <v>73415</v>
      </c>
      <c r="E501" s="18" t="str">
        <f t="shared" si="53"/>
        <v>718 beetweiser Anbau Zierpflanzen bis 4 Kulturen</v>
      </c>
      <c r="G501" s="17"/>
      <c r="H501" s="17"/>
      <c r="I501" s="17"/>
      <c r="J501" s="17"/>
      <c r="K501" s="17"/>
      <c r="L501" s="17"/>
    </row>
    <row r="502" spans="1:12" hidden="1" x14ac:dyDescent="0.25">
      <c r="A502" s="47" t="s">
        <v>26</v>
      </c>
      <c r="B502" s="47" t="s">
        <v>27</v>
      </c>
      <c r="C502" s="47" t="s">
        <v>28</v>
      </c>
      <c r="D502" s="47" t="s">
        <v>1</v>
      </c>
      <c r="E502" s="18"/>
      <c r="G502" s="17"/>
      <c r="H502" s="17"/>
      <c r="I502" s="17"/>
      <c r="J502" s="17"/>
      <c r="K502" s="17"/>
      <c r="L502" s="17"/>
    </row>
    <row r="503" spans="1:12" hidden="1" x14ac:dyDescent="0.25">
      <c r="A503" s="48">
        <v>968</v>
      </c>
      <c r="B503" s="47" t="s">
        <v>403</v>
      </c>
      <c r="C503" s="48">
        <v>2025</v>
      </c>
      <c r="D503" s="47" t="s">
        <v>404</v>
      </c>
      <c r="E503" s="18"/>
      <c r="G503" s="17"/>
      <c r="H503" s="17"/>
      <c r="I503" s="17"/>
      <c r="J503" s="17"/>
      <c r="K503" s="17"/>
      <c r="L503" s="17"/>
    </row>
    <row r="504" spans="1:12" hidden="1" x14ac:dyDescent="0.25">
      <c r="A504" s="179" t="s">
        <v>31</v>
      </c>
      <c r="B504" s="179"/>
      <c r="C504" s="179"/>
      <c r="D504" s="179"/>
      <c r="E504" s="18"/>
      <c r="G504" s="17"/>
      <c r="H504" s="17"/>
      <c r="I504" s="17"/>
      <c r="J504" s="17"/>
      <c r="K504" s="17"/>
      <c r="L504" s="17"/>
    </row>
    <row r="505" spans="1:12" hidden="1" x14ac:dyDescent="0.25">
      <c r="A505" s="143" t="s">
        <v>32</v>
      </c>
      <c r="B505" s="143" t="s">
        <v>33</v>
      </c>
      <c r="C505" s="143" t="s">
        <v>34</v>
      </c>
      <c r="D505" s="143" t="s">
        <v>35</v>
      </c>
      <c r="E505" s="18"/>
      <c r="G505" s="17"/>
      <c r="H505" s="17"/>
      <c r="I505" s="17"/>
      <c r="J505" s="17"/>
      <c r="K505" s="17"/>
      <c r="L505" s="17"/>
    </row>
    <row r="506" spans="1:12" hidden="1" x14ac:dyDescent="0.25">
      <c r="A506" s="50">
        <v>610</v>
      </c>
      <c r="B506" s="10" t="s">
        <v>393</v>
      </c>
      <c r="C506" s="51">
        <v>45658</v>
      </c>
      <c r="D506" s="51">
        <v>73415</v>
      </c>
      <c r="E506" s="18" t="str">
        <f t="shared" si="53"/>
        <v>610 beetweiser Anbau von Gemüse ab 5 Kulturen</v>
      </c>
      <c r="G506" s="17"/>
      <c r="H506" s="17"/>
      <c r="I506" s="17"/>
      <c r="J506" s="17"/>
      <c r="K506" s="17"/>
      <c r="L506" s="17"/>
    </row>
    <row r="507" spans="1:12" hidden="1" x14ac:dyDescent="0.25">
      <c r="A507" s="50">
        <v>650</v>
      </c>
      <c r="B507" s="10" t="s">
        <v>397</v>
      </c>
      <c r="C507" s="51">
        <v>45658</v>
      </c>
      <c r="D507" s="51">
        <v>73415</v>
      </c>
      <c r="E507" s="18" t="str">
        <f t="shared" si="53"/>
        <v>650 beetweiser Anbau von Küchenkräuter/Heil-und Gewürzpflanzen ab 5 Kulturen</v>
      </c>
      <c r="G507" s="17"/>
      <c r="H507" s="17"/>
      <c r="I507" s="17"/>
      <c r="J507" s="17"/>
      <c r="K507" s="17"/>
      <c r="L507" s="17"/>
    </row>
    <row r="508" spans="1:12" hidden="1" x14ac:dyDescent="0.25">
      <c r="A508" s="50">
        <v>720</v>
      </c>
      <c r="B508" s="10" t="s">
        <v>400</v>
      </c>
      <c r="C508" s="51">
        <v>45658</v>
      </c>
      <c r="D508" s="51">
        <v>73415</v>
      </c>
      <c r="E508" s="18" t="str">
        <f t="shared" si="53"/>
        <v>720 beetweiser Anbau Zierpflanzen ab 5 Kulturen</v>
      </c>
      <c r="G508" s="17"/>
      <c r="H508" s="17"/>
      <c r="I508" s="17"/>
      <c r="J508" s="17"/>
      <c r="K508" s="17"/>
      <c r="L508" s="17"/>
    </row>
    <row r="509" spans="1:12" hidden="1" x14ac:dyDescent="0.25">
      <c r="E509" s="18" t="str">
        <f t="shared" si="53"/>
        <v xml:space="preserve"> </v>
      </c>
      <c r="G509" s="17"/>
      <c r="H509" s="17"/>
      <c r="I509" s="17"/>
      <c r="J509" s="17"/>
      <c r="K509" s="17"/>
      <c r="L509" s="17"/>
    </row>
    <row r="510" spans="1:12" hidden="1" x14ac:dyDescent="0.25">
      <c r="E510" s="18" t="str">
        <f t="shared" si="53"/>
        <v xml:space="preserve"> </v>
      </c>
      <c r="G510" s="17"/>
      <c r="H510" s="17"/>
      <c r="I510" s="17"/>
      <c r="J510" s="17"/>
      <c r="K510" s="17"/>
      <c r="L510" s="17"/>
    </row>
    <row r="511" spans="1:12" hidden="1" x14ac:dyDescent="0.25">
      <c r="E511" s="18" t="str">
        <f t="shared" si="53"/>
        <v xml:space="preserve"> </v>
      </c>
      <c r="G511" s="17"/>
      <c r="H511" s="17"/>
      <c r="I511" s="17"/>
      <c r="J511" s="17"/>
      <c r="K511" s="17"/>
      <c r="L511" s="17"/>
    </row>
    <row r="512" spans="1:12" hidden="1" x14ac:dyDescent="0.25">
      <c r="E512" s="18" t="str">
        <f t="shared" si="53"/>
        <v xml:space="preserve"> </v>
      </c>
      <c r="G512" s="17"/>
      <c r="H512" s="17"/>
      <c r="I512" s="17"/>
      <c r="J512" s="17"/>
      <c r="K512" s="17"/>
      <c r="L512" s="17"/>
    </row>
    <row r="513" spans="1:12" hidden="1" x14ac:dyDescent="0.25">
      <c r="E513" s="18" t="str">
        <f t="shared" si="53"/>
        <v xml:space="preserve"> </v>
      </c>
      <c r="G513" s="17"/>
      <c r="H513" s="17"/>
      <c r="I513" s="17"/>
      <c r="J513" s="17"/>
      <c r="K513" s="17"/>
      <c r="L513" s="17"/>
    </row>
    <row r="514" spans="1:12" hidden="1" x14ac:dyDescent="0.25">
      <c r="E514" s="18" t="str">
        <f t="shared" si="53"/>
        <v xml:space="preserve"> </v>
      </c>
      <c r="G514" s="17"/>
      <c r="H514" s="17"/>
      <c r="I514" s="17"/>
      <c r="J514" s="17"/>
      <c r="K514" s="17"/>
      <c r="L514" s="17"/>
    </row>
    <row r="515" spans="1:12" hidden="1" x14ac:dyDescent="0.25">
      <c r="E515" s="18" t="str">
        <f t="shared" si="53"/>
        <v xml:space="preserve"> </v>
      </c>
      <c r="G515" s="17"/>
      <c r="H515" s="17"/>
      <c r="I515" s="17"/>
      <c r="J515" s="17"/>
      <c r="K515" s="17"/>
      <c r="L515" s="17"/>
    </row>
    <row r="516" spans="1:12" hidden="1" x14ac:dyDescent="0.25">
      <c r="E516" s="18" t="str">
        <f t="shared" si="53"/>
        <v xml:space="preserve"> </v>
      </c>
      <c r="G516" s="17"/>
      <c r="H516" s="17"/>
      <c r="I516" s="17"/>
      <c r="J516" s="17"/>
      <c r="K516" s="17"/>
      <c r="L516" s="17"/>
    </row>
    <row r="517" spans="1:12" hidden="1" x14ac:dyDescent="0.25">
      <c r="E517" s="18" t="str">
        <f t="shared" si="53"/>
        <v xml:space="preserve"> </v>
      </c>
      <c r="G517" s="17"/>
      <c r="H517" s="17"/>
      <c r="I517" s="17"/>
      <c r="J517" s="17"/>
      <c r="K517" s="17"/>
      <c r="L517" s="17"/>
    </row>
    <row r="518" spans="1:12" hidden="1" x14ac:dyDescent="0.25">
      <c r="E518" s="18" t="str">
        <f t="shared" si="53"/>
        <v xml:space="preserve"> </v>
      </c>
      <c r="G518" s="17"/>
      <c r="H518" s="17"/>
      <c r="I518" s="17"/>
      <c r="J518" s="17"/>
      <c r="K518" s="17"/>
      <c r="L518" s="17"/>
    </row>
    <row r="519" spans="1:12" hidden="1" x14ac:dyDescent="0.25">
      <c r="E519" s="18" t="str">
        <f t="shared" si="53"/>
        <v xml:space="preserve"> </v>
      </c>
      <c r="G519" s="17"/>
      <c r="H519" s="17"/>
      <c r="I519" s="17"/>
      <c r="J519" s="17"/>
      <c r="K519" s="17"/>
      <c r="L519" s="17"/>
    </row>
    <row r="520" spans="1:12" hidden="1" x14ac:dyDescent="0.25">
      <c r="E520" s="18" t="str">
        <f t="shared" si="53"/>
        <v xml:space="preserve"> </v>
      </c>
      <c r="G520" s="17"/>
      <c r="H520" s="17"/>
      <c r="I520" s="17"/>
      <c r="J520" s="17"/>
      <c r="K520" s="17"/>
      <c r="L520" s="17"/>
    </row>
    <row r="521" spans="1:12" hidden="1" x14ac:dyDescent="0.25">
      <c r="E521" s="18" t="str">
        <f t="shared" si="53"/>
        <v xml:space="preserve"> </v>
      </c>
      <c r="G521" s="17"/>
      <c r="H521" s="17"/>
      <c r="I521" s="17"/>
      <c r="J521" s="17"/>
      <c r="K521" s="17"/>
      <c r="L521" s="17"/>
    </row>
    <row r="522" spans="1:12" hidden="1" x14ac:dyDescent="0.25">
      <c r="E522" s="18" t="str">
        <f t="shared" si="53"/>
        <v xml:space="preserve"> </v>
      </c>
      <c r="G522" s="17"/>
      <c r="H522" s="17"/>
      <c r="I522" s="17"/>
      <c r="J522" s="17"/>
      <c r="K522" s="17"/>
      <c r="L522" s="17"/>
    </row>
    <row r="523" spans="1:12" hidden="1" x14ac:dyDescent="0.25">
      <c r="E523" s="18" t="str">
        <f t="shared" si="53"/>
        <v xml:space="preserve"> </v>
      </c>
      <c r="G523" s="17"/>
      <c r="H523" s="17"/>
      <c r="I523" s="17"/>
      <c r="J523" s="17"/>
      <c r="K523" s="17"/>
      <c r="L523" s="17"/>
    </row>
    <row r="524" spans="1:12" hidden="1" x14ac:dyDescent="0.25">
      <c r="E524" s="18" t="str">
        <f t="shared" si="53"/>
        <v xml:space="preserve"> </v>
      </c>
      <c r="G524" s="17"/>
      <c r="H524" s="17"/>
      <c r="I524" s="17"/>
      <c r="J524" s="17"/>
      <c r="K524" s="17"/>
      <c r="L524" s="17"/>
    </row>
    <row r="525" spans="1:12" hidden="1" x14ac:dyDescent="0.25">
      <c r="E525" s="18" t="str">
        <f t="shared" si="53"/>
        <v xml:space="preserve"> </v>
      </c>
      <c r="G525" s="17"/>
      <c r="H525" s="17"/>
      <c r="I525" s="17"/>
      <c r="J525" s="17"/>
      <c r="K525" s="17"/>
      <c r="L525" s="17"/>
    </row>
    <row r="526" spans="1:12" hidden="1" x14ac:dyDescent="0.25">
      <c r="A526" s="47" t="s">
        <v>26</v>
      </c>
      <c r="B526" s="47" t="s">
        <v>27</v>
      </c>
      <c r="C526" s="47" t="s">
        <v>28</v>
      </c>
      <c r="D526" s="47" t="s">
        <v>1</v>
      </c>
      <c r="E526" s="18"/>
      <c r="G526" s="17"/>
      <c r="H526" s="17"/>
      <c r="I526" s="17"/>
      <c r="J526" s="17"/>
      <c r="K526" s="17"/>
      <c r="L526" s="17"/>
    </row>
    <row r="527" spans="1:12" hidden="1" x14ac:dyDescent="0.25">
      <c r="A527" s="48">
        <v>1451</v>
      </c>
      <c r="B527" s="47" t="s">
        <v>71</v>
      </c>
      <c r="C527" s="48">
        <v>2024</v>
      </c>
      <c r="D527" s="47" t="s">
        <v>378</v>
      </c>
      <c r="E527" s="18"/>
      <c r="G527" s="17"/>
      <c r="H527" s="17"/>
      <c r="I527" s="17"/>
      <c r="J527" s="17"/>
      <c r="K527" s="17"/>
      <c r="L527" s="17"/>
    </row>
    <row r="528" spans="1:12" hidden="1" x14ac:dyDescent="0.25">
      <c r="A528" s="179" t="s">
        <v>31</v>
      </c>
      <c r="B528" s="179"/>
      <c r="C528" s="179"/>
      <c r="D528" s="179"/>
      <c r="E528" s="18"/>
      <c r="G528" s="17"/>
      <c r="H528" s="17"/>
      <c r="I528" s="17"/>
      <c r="J528" s="17"/>
      <c r="K528" s="17"/>
      <c r="L528" s="17"/>
    </row>
    <row r="529" spans="1:12" hidden="1" x14ac:dyDescent="0.25">
      <c r="A529" s="133" t="s">
        <v>32</v>
      </c>
      <c r="B529" s="133" t="s">
        <v>33</v>
      </c>
      <c r="C529" s="133" t="s">
        <v>34</v>
      </c>
      <c r="D529" s="133" t="s">
        <v>35</v>
      </c>
      <c r="E529" s="18"/>
      <c r="G529" s="17"/>
      <c r="H529" s="17"/>
      <c r="I529" s="17"/>
      <c r="J529" s="17"/>
      <c r="K529" s="17"/>
      <c r="L529" s="17"/>
    </row>
    <row r="530" spans="1:12" hidden="1" x14ac:dyDescent="0.25">
      <c r="A530" s="50">
        <v>125</v>
      </c>
      <c r="B530" s="10" t="s">
        <v>71</v>
      </c>
      <c r="C530" s="51">
        <v>44927</v>
      </c>
      <c r="D530" s="51">
        <v>73415</v>
      </c>
      <c r="E530" s="18" t="str">
        <f t="shared" si="53"/>
        <v>125 Wintermenggetreide</v>
      </c>
      <c r="G530" s="17"/>
      <c r="H530" s="17"/>
      <c r="I530" s="17"/>
      <c r="J530" s="17"/>
      <c r="K530" s="17"/>
      <c r="L530" s="17"/>
    </row>
    <row r="531" spans="1:12" hidden="1" x14ac:dyDescent="0.25">
      <c r="A531" s="50">
        <v>126</v>
      </c>
      <c r="B531" s="10" t="s">
        <v>72</v>
      </c>
      <c r="C531" s="51">
        <v>44927</v>
      </c>
      <c r="D531" s="51">
        <v>73415</v>
      </c>
      <c r="E531" s="18" t="str">
        <f t="shared" si="53"/>
        <v>126 Wintermenggetreide ohne Weizen</v>
      </c>
      <c r="G531" s="17"/>
      <c r="H531" s="17"/>
      <c r="I531" s="17"/>
      <c r="J531" s="17"/>
      <c r="K531" s="17"/>
      <c r="L531" s="17"/>
    </row>
    <row r="532" spans="1:12" hidden="1" x14ac:dyDescent="0.25">
      <c r="A532" s="47" t="s">
        <v>26</v>
      </c>
      <c r="B532" s="47" t="s">
        <v>27</v>
      </c>
      <c r="C532" s="47" t="s">
        <v>28</v>
      </c>
      <c r="D532" s="47" t="s">
        <v>1</v>
      </c>
      <c r="E532" s="18"/>
      <c r="G532" s="17"/>
      <c r="H532" s="17"/>
      <c r="I532" s="17"/>
      <c r="J532" s="17"/>
      <c r="K532" s="17"/>
      <c r="L532" s="17"/>
    </row>
    <row r="533" spans="1:12" hidden="1" x14ac:dyDescent="0.25">
      <c r="A533" s="48">
        <v>1450</v>
      </c>
      <c r="B533" s="47" t="s">
        <v>77</v>
      </c>
      <c r="C533" s="48">
        <v>2024</v>
      </c>
      <c r="D533" s="47" t="s">
        <v>379</v>
      </c>
      <c r="E533" s="18"/>
      <c r="G533" s="17"/>
      <c r="H533" s="17"/>
      <c r="I533" s="17"/>
      <c r="J533" s="17"/>
      <c r="K533" s="17"/>
      <c r="L533" s="17"/>
    </row>
    <row r="534" spans="1:12" hidden="1" x14ac:dyDescent="0.25">
      <c r="A534" s="179" t="s">
        <v>31</v>
      </c>
      <c r="B534" s="179"/>
      <c r="C534" s="179"/>
      <c r="D534" s="179"/>
      <c r="E534" s="18"/>
      <c r="G534" s="17"/>
      <c r="H534" s="17"/>
      <c r="I534" s="17"/>
      <c r="J534" s="17"/>
      <c r="K534" s="17"/>
      <c r="L534" s="17"/>
    </row>
    <row r="535" spans="1:12" hidden="1" x14ac:dyDescent="0.25">
      <c r="A535" s="133" t="s">
        <v>32</v>
      </c>
      <c r="B535" s="133" t="s">
        <v>33</v>
      </c>
      <c r="C535" s="133" t="s">
        <v>34</v>
      </c>
      <c r="D535" s="133" t="s">
        <v>35</v>
      </c>
      <c r="E535" s="18"/>
      <c r="G535" s="17"/>
      <c r="H535" s="17"/>
      <c r="I535" s="17"/>
      <c r="J535" s="17"/>
      <c r="K535" s="17"/>
      <c r="L535" s="17"/>
    </row>
    <row r="536" spans="1:12" hidden="1" x14ac:dyDescent="0.25">
      <c r="A536" s="50">
        <v>144</v>
      </c>
      <c r="B536" s="10" t="s">
        <v>77</v>
      </c>
      <c r="C536" s="51">
        <v>44927</v>
      </c>
      <c r="D536" s="51">
        <v>73415</v>
      </c>
      <c r="E536" s="18" t="str">
        <f t="shared" si="53"/>
        <v>144 Sommermenggetreide</v>
      </c>
      <c r="G536" s="17"/>
      <c r="H536" s="17"/>
      <c r="I536" s="17"/>
      <c r="J536" s="17"/>
      <c r="K536" s="17"/>
      <c r="L536" s="17"/>
    </row>
    <row r="537" spans="1:12" hidden="1" x14ac:dyDescent="0.25">
      <c r="A537" s="50">
        <v>145</v>
      </c>
      <c r="B537" s="10" t="s">
        <v>78</v>
      </c>
      <c r="C537" s="51">
        <v>44927</v>
      </c>
      <c r="D537" s="51">
        <v>73415</v>
      </c>
      <c r="E537" s="18" t="str">
        <f t="shared" si="53"/>
        <v>145 Sommermenggetreide ohne Weizen</v>
      </c>
      <c r="G537" s="17"/>
      <c r="H537" s="17"/>
      <c r="I537" s="17"/>
      <c r="J537" s="17"/>
      <c r="K537" s="17"/>
      <c r="L537" s="17"/>
    </row>
    <row r="538" spans="1:12" hidden="1" x14ac:dyDescent="0.25">
      <c r="A538" s="47" t="s">
        <v>26</v>
      </c>
      <c r="B538" s="47" t="s">
        <v>27</v>
      </c>
      <c r="C538" s="47" t="s">
        <v>28</v>
      </c>
      <c r="D538" s="47" t="s">
        <v>1</v>
      </c>
      <c r="E538" s="18"/>
      <c r="G538" s="17"/>
      <c r="H538" s="17"/>
      <c r="I538" s="17"/>
      <c r="J538" s="17"/>
      <c r="K538" s="17"/>
      <c r="L538" s="17"/>
    </row>
    <row r="539" spans="1:12" hidden="1" x14ac:dyDescent="0.25">
      <c r="A539" s="48">
        <v>853</v>
      </c>
      <c r="B539" s="47" t="s">
        <v>106</v>
      </c>
      <c r="C539" s="48">
        <v>2024</v>
      </c>
      <c r="D539" s="47" t="s">
        <v>107</v>
      </c>
      <c r="E539" s="18"/>
      <c r="G539" s="17"/>
      <c r="H539" s="17"/>
      <c r="I539" s="17"/>
      <c r="J539" s="17"/>
      <c r="K539" s="17"/>
      <c r="L539" s="17"/>
    </row>
    <row r="540" spans="1:12" hidden="1" x14ac:dyDescent="0.25">
      <c r="A540" s="179" t="s">
        <v>31</v>
      </c>
      <c r="B540" s="179"/>
      <c r="C540" s="179"/>
      <c r="D540" s="179"/>
      <c r="E540" s="18"/>
      <c r="G540" s="17"/>
      <c r="H540" s="17"/>
      <c r="I540" s="17"/>
      <c r="J540" s="17"/>
      <c r="K540" s="17"/>
      <c r="L540" s="17"/>
    </row>
    <row r="541" spans="1:12" hidden="1" x14ac:dyDescent="0.25">
      <c r="A541" s="133" t="s">
        <v>32</v>
      </c>
      <c r="B541" s="133" t="s">
        <v>33</v>
      </c>
      <c r="C541" s="133" t="s">
        <v>34</v>
      </c>
      <c r="D541" s="133" t="s">
        <v>35</v>
      </c>
      <c r="E541" s="18"/>
      <c r="G541" s="17"/>
      <c r="H541" s="17"/>
      <c r="I541" s="17"/>
      <c r="J541" s="17"/>
      <c r="K541" s="17"/>
      <c r="L541" s="17"/>
    </row>
    <row r="542" spans="1:12" hidden="1" x14ac:dyDescent="0.25">
      <c r="A542" s="50">
        <v>601</v>
      </c>
      <c r="B542" s="10" t="s">
        <v>108</v>
      </c>
      <c r="C542" s="51">
        <v>42370</v>
      </c>
      <c r="D542" s="51">
        <v>73415</v>
      </c>
      <c r="E542" s="18" t="str">
        <f t="shared" si="53"/>
        <v>601 Stärkekartoffeln</v>
      </c>
      <c r="G542" s="17"/>
      <c r="H542" s="17"/>
      <c r="I542" s="17"/>
      <c r="J542" s="17"/>
      <c r="K542" s="17"/>
      <c r="L542" s="17"/>
    </row>
    <row r="543" spans="1:12" hidden="1" x14ac:dyDescent="0.25">
      <c r="A543" s="50">
        <v>602</v>
      </c>
      <c r="B543" s="10" t="s">
        <v>4</v>
      </c>
      <c r="C543" s="51">
        <v>42370</v>
      </c>
      <c r="D543" s="51">
        <v>73415</v>
      </c>
      <c r="E543" s="18" t="str">
        <f t="shared" si="53"/>
        <v>602 Kartoffeln</v>
      </c>
      <c r="G543" s="17"/>
      <c r="H543" s="17"/>
      <c r="I543" s="17"/>
      <c r="J543" s="17"/>
      <c r="K543" s="17"/>
      <c r="L543" s="17"/>
    </row>
    <row r="544" spans="1:12" hidden="1" x14ac:dyDescent="0.25">
      <c r="A544" s="50">
        <v>606</v>
      </c>
      <c r="B544" s="10" t="s">
        <v>109</v>
      </c>
      <c r="C544" s="51">
        <v>42370</v>
      </c>
      <c r="D544" s="51">
        <v>73415</v>
      </c>
      <c r="E544" s="18" t="str">
        <f t="shared" si="53"/>
        <v>606 Pflanzkartoffeln</v>
      </c>
      <c r="G544" s="17"/>
      <c r="H544" s="17"/>
      <c r="I544" s="17"/>
      <c r="J544" s="17"/>
      <c r="K544" s="17"/>
      <c r="L544" s="17"/>
    </row>
    <row r="545" spans="1:12" hidden="1" x14ac:dyDescent="0.25">
      <c r="A545" s="47" t="s">
        <v>26</v>
      </c>
      <c r="B545" s="47" t="s">
        <v>27</v>
      </c>
      <c r="C545" s="47" t="s">
        <v>28</v>
      </c>
      <c r="D545" s="47" t="s">
        <v>1</v>
      </c>
      <c r="E545" s="18"/>
      <c r="G545" s="17"/>
      <c r="H545" s="17"/>
      <c r="I545" s="17"/>
      <c r="J545" s="17"/>
      <c r="K545" s="17"/>
      <c r="L545" s="17"/>
    </row>
    <row r="546" spans="1:12" hidden="1" x14ac:dyDescent="0.25">
      <c r="A546" s="48"/>
      <c r="B546" s="47"/>
      <c r="C546" s="48"/>
      <c r="D546" s="47"/>
      <c r="E546" s="18"/>
      <c r="G546" s="17"/>
      <c r="H546" s="17"/>
      <c r="I546" s="17"/>
      <c r="J546" s="17"/>
      <c r="K546" s="17"/>
      <c r="L546" s="17"/>
    </row>
    <row r="547" spans="1:12" hidden="1" x14ac:dyDescent="0.25">
      <c r="A547" s="179"/>
      <c r="B547" s="179"/>
      <c r="C547" s="179"/>
      <c r="D547" s="179"/>
      <c r="E547" s="18"/>
      <c r="G547" s="17"/>
      <c r="H547" s="17"/>
      <c r="I547" s="17"/>
      <c r="J547" s="17"/>
      <c r="K547" s="17"/>
      <c r="L547" s="17"/>
    </row>
    <row r="548" spans="1:12" hidden="1" x14ac:dyDescent="0.25">
      <c r="A548" s="133"/>
      <c r="B548" s="133"/>
      <c r="C548" s="133"/>
      <c r="D548" s="133"/>
      <c r="E548" s="18"/>
      <c r="G548" s="17"/>
      <c r="H548" s="17"/>
      <c r="I548" s="17"/>
      <c r="J548" s="17"/>
      <c r="K548" s="17"/>
      <c r="L548" s="17"/>
    </row>
    <row r="549" spans="1:12" hidden="1" x14ac:dyDescent="0.25">
      <c r="A549" s="50"/>
      <c r="B549" s="10"/>
      <c r="C549" s="51"/>
      <c r="D549" s="51"/>
      <c r="E549" s="18" t="str">
        <f t="shared" ref="E549:E582" si="54">A549&amp;" "&amp;B549</f>
        <v xml:space="preserve"> </v>
      </c>
      <c r="G549" s="17"/>
      <c r="H549" s="17"/>
      <c r="I549" s="17"/>
      <c r="J549" s="17"/>
      <c r="K549" s="17"/>
      <c r="L549" s="17"/>
    </row>
    <row r="550" spans="1:12" hidden="1" x14ac:dyDescent="0.25">
      <c r="A550" s="50"/>
      <c r="B550" s="10"/>
      <c r="C550" s="51"/>
      <c r="D550" s="51"/>
      <c r="E550" s="18" t="str">
        <f t="shared" si="54"/>
        <v xml:space="preserve"> </v>
      </c>
      <c r="G550" s="17"/>
      <c r="H550" s="17"/>
      <c r="I550" s="17"/>
      <c r="J550" s="17"/>
      <c r="K550" s="17"/>
      <c r="L550" s="17"/>
    </row>
    <row r="551" spans="1:12" hidden="1" x14ac:dyDescent="0.25">
      <c r="A551" s="50"/>
      <c r="B551" s="10"/>
      <c r="C551" s="51"/>
      <c r="D551" s="51"/>
      <c r="E551" s="18" t="str">
        <f t="shared" si="54"/>
        <v xml:space="preserve"> </v>
      </c>
      <c r="G551" s="17"/>
      <c r="H551" s="17"/>
      <c r="I551" s="17"/>
      <c r="J551" s="17"/>
      <c r="K551" s="17"/>
      <c r="L551" s="17"/>
    </row>
    <row r="552" spans="1:12" hidden="1" x14ac:dyDescent="0.25">
      <c r="A552" s="50"/>
      <c r="B552" s="10"/>
      <c r="C552" s="51"/>
      <c r="D552" s="51"/>
      <c r="E552" s="18" t="str">
        <f t="shared" si="54"/>
        <v xml:space="preserve"> </v>
      </c>
      <c r="G552" s="17"/>
      <c r="H552" s="17"/>
      <c r="I552" s="17"/>
      <c r="J552" s="17"/>
      <c r="K552" s="17"/>
      <c r="L552" s="17"/>
    </row>
    <row r="553" spans="1:12" hidden="1" x14ac:dyDescent="0.25">
      <c r="A553" s="47" t="s">
        <v>26</v>
      </c>
      <c r="B553" s="47" t="s">
        <v>27</v>
      </c>
      <c r="C553" s="47" t="s">
        <v>28</v>
      </c>
      <c r="D553" s="47" t="s">
        <v>1</v>
      </c>
      <c r="E553" s="18"/>
      <c r="G553" s="17"/>
      <c r="H553" s="17"/>
      <c r="I553" s="17"/>
      <c r="J553" s="17"/>
      <c r="K553" s="17"/>
      <c r="L553" s="17"/>
    </row>
    <row r="554" spans="1:12" hidden="1" x14ac:dyDescent="0.25">
      <c r="A554" s="48">
        <v>842</v>
      </c>
      <c r="B554" s="47" t="s">
        <v>380</v>
      </c>
      <c r="C554" s="48">
        <v>2024</v>
      </c>
      <c r="D554" s="47" t="s">
        <v>381</v>
      </c>
      <c r="E554" s="18"/>
      <c r="G554" s="17"/>
      <c r="H554" s="17"/>
      <c r="I554" s="17"/>
      <c r="J554" s="17"/>
      <c r="K554" s="17"/>
      <c r="L554" s="17"/>
    </row>
    <row r="555" spans="1:12" hidden="1" x14ac:dyDescent="0.25">
      <c r="A555" s="179" t="s">
        <v>31</v>
      </c>
      <c r="B555" s="179"/>
      <c r="C555" s="179"/>
      <c r="D555" s="179"/>
      <c r="E555" s="18"/>
      <c r="G555" s="17"/>
      <c r="H555" s="17"/>
      <c r="I555" s="17"/>
      <c r="J555" s="17"/>
      <c r="K555" s="17"/>
      <c r="L555" s="17"/>
    </row>
    <row r="556" spans="1:12" hidden="1" x14ac:dyDescent="0.25">
      <c r="A556" s="133" t="s">
        <v>32</v>
      </c>
      <c r="B556" s="133" t="s">
        <v>33</v>
      </c>
      <c r="C556" s="133" t="s">
        <v>34</v>
      </c>
      <c r="D556" s="133" t="s">
        <v>35</v>
      </c>
      <c r="E556" s="18"/>
      <c r="G556" s="17"/>
      <c r="H556" s="17"/>
      <c r="I556" s="17"/>
      <c r="J556" s="17"/>
      <c r="K556" s="17"/>
      <c r="L556" s="17"/>
    </row>
    <row r="557" spans="1:12" hidden="1" x14ac:dyDescent="0.25">
      <c r="A557" s="50">
        <v>316</v>
      </c>
      <c r="B557" s="10" t="s">
        <v>149</v>
      </c>
      <c r="C557" s="51">
        <v>42370</v>
      </c>
      <c r="D557" s="51">
        <v>73415</v>
      </c>
      <c r="E557" s="18" t="str">
        <f t="shared" si="54"/>
        <v>316 Sommerrübsen  (Rübsen, Rübsamen, Rübsaat)</v>
      </c>
      <c r="G557" s="17"/>
      <c r="H557" s="17"/>
      <c r="I557" s="17"/>
      <c r="J557" s="17"/>
      <c r="K557" s="17"/>
      <c r="L557" s="17"/>
    </row>
    <row r="558" spans="1:12" hidden="1" x14ac:dyDescent="0.25">
      <c r="A558" s="50">
        <v>649</v>
      </c>
      <c r="B558" s="10" t="s">
        <v>200</v>
      </c>
      <c r="C558" s="51">
        <v>42370</v>
      </c>
      <c r="D558" s="51">
        <v>73415</v>
      </c>
      <c r="E558" s="18" t="str">
        <f t="shared" si="54"/>
        <v>649 Gemüserübsen  (z.B. Stoppel-,Weiße-, Bayerische-, Herbst- und Mairübe, Chinakohl, Pak-Choi)</v>
      </c>
      <c r="G558" s="17"/>
      <c r="H558" s="17"/>
      <c r="I558" s="17"/>
      <c r="J558" s="17"/>
      <c r="K558" s="17"/>
      <c r="L558" s="17"/>
    </row>
    <row r="559" spans="1:12" hidden="1" x14ac:dyDescent="0.25">
      <c r="A559" s="47" t="s">
        <v>26</v>
      </c>
      <c r="B559" s="47" t="s">
        <v>27</v>
      </c>
      <c r="C559" s="47" t="s">
        <v>28</v>
      </c>
      <c r="D559" s="47" t="s">
        <v>1</v>
      </c>
      <c r="E559" s="18"/>
      <c r="G559" s="17"/>
      <c r="H559" s="17"/>
      <c r="I559" s="17"/>
      <c r="J559" s="17"/>
      <c r="K559" s="17"/>
      <c r="L559" s="17"/>
    </row>
    <row r="560" spans="1:12" hidden="1" x14ac:dyDescent="0.25">
      <c r="A560" s="48">
        <v>942</v>
      </c>
      <c r="B560" s="47" t="s">
        <v>382</v>
      </c>
      <c r="C560" s="48">
        <v>2024</v>
      </c>
      <c r="D560" s="47" t="s">
        <v>383</v>
      </c>
      <c r="E560" s="18"/>
      <c r="G560" s="17"/>
      <c r="H560" s="17"/>
      <c r="I560" s="17"/>
      <c r="J560" s="17"/>
      <c r="K560" s="17"/>
      <c r="L560" s="17"/>
    </row>
    <row r="561" spans="1:12" hidden="1" x14ac:dyDescent="0.25">
      <c r="A561" s="179" t="s">
        <v>31</v>
      </c>
      <c r="B561" s="179"/>
      <c r="C561" s="179"/>
      <c r="D561" s="179"/>
      <c r="E561" s="18"/>
      <c r="G561" s="17"/>
      <c r="H561" s="17"/>
      <c r="I561" s="17"/>
      <c r="J561" s="17"/>
      <c r="K561" s="17"/>
      <c r="L561" s="17"/>
    </row>
    <row r="562" spans="1:12" hidden="1" x14ac:dyDescent="0.25">
      <c r="A562" s="133" t="s">
        <v>32</v>
      </c>
      <c r="B562" s="133" t="s">
        <v>33</v>
      </c>
      <c r="C562" s="133" t="s">
        <v>34</v>
      </c>
      <c r="D562" s="133" t="s">
        <v>35</v>
      </c>
      <c r="E562" s="18"/>
      <c r="G562" s="17"/>
      <c r="H562" s="17"/>
      <c r="I562" s="17"/>
      <c r="J562" s="17"/>
      <c r="K562" s="17"/>
      <c r="L562" s="17"/>
    </row>
    <row r="563" spans="1:12" hidden="1" x14ac:dyDescent="0.25">
      <c r="A563" s="50">
        <v>114</v>
      </c>
      <c r="B563" s="10" t="s">
        <v>63</v>
      </c>
      <c r="C563" s="51">
        <v>43101</v>
      </c>
      <c r="D563" s="51">
        <v>73415</v>
      </c>
      <c r="E563" s="18" t="str">
        <f t="shared" si="54"/>
        <v>114 Winter-Dinkel</v>
      </c>
      <c r="G563" s="17"/>
      <c r="H563" s="17"/>
      <c r="I563" s="17"/>
      <c r="J563" s="17"/>
      <c r="K563" s="17"/>
      <c r="L563" s="17"/>
    </row>
    <row r="564" spans="1:12" hidden="1" x14ac:dyDescent="0.25">
      <c r="A564" s="50">
        <v>120</v>
      </c>
      <c r="B564" s="10" t="s">
        <v>68</v>
      </c>
      <c r="C564" s="51">
        <v>43101</v>
      </c>
      <c r="D564" s="51">
        <v>73415</v>
      </c>
      <c r="E564" s="18" t="str">
        <f t="shared" si="54"/>
        <v>120 Sommer-Dinkel</v>
      </c>
      <c r="G564" s="17"/>
      <c r="H564" s="17"/>
      <c r="I564" s="17"/>
      <c r="J564" s="17"/>
      <c r="K564" s="17"/>
      <c r="L564" s="17"/>
    </row>
    <row r="565" spans="1:12" hidden="1" x14ac:dyDescent="0.25">
      <c r="A565" s="47" t="s">
        <v>26</v>
      </c>
      <c r="B565" s="47" t="s">
        <v>27</v>
      </c>
      <c r="C565" s="47" t="s">
        <v>28</v>
      </c>
      <c r="D565" s="47" t="s">
        <v>1</v>
      </c>
      <c r="E565" s="18"/>
      <c r="G565" s="17"/>
      <c r="H565" s="17"/>
      <c r="I565" s="17"/>
      <c r="J565" s="17"/>
      <c r="K565" s="17"/>
      <c r="L565" s="17"/>
    </row>
    <row r="566" spans="1:12" hidden="1" x14ac:dyDescent="0.25">
      <c r="A566" s="48">
        <v>839</v>
      </c>
      <c r="B566" s="47" t="s">
        <v>147</v>
      </c>
      <c r="C566" s="48">
        <v>2024</v>
      </c>
      <c r="D566" s="47" t="s">
        <v>384</v>
      </c>
      <c r="E566" s="18"/>
      <c r="G566" s="17"/>
      <c r="H566" s="17"/>
      <c r="I566" s="17"/>
      <c r="J566" s="17"/>
      <c r="K566" s="17"/>
      <c r="L566" s="17"/>
    </row>
    <row r="567" spans="1:12" hidden="1" x14ac:dyDescent="0.25">
      <c r="A567" s="179" t="s">
        <v>31</v>
      </c>
      <c r="B567" s="179"/>
      <c r="C567" s="179"/>
      <c r="D567" s="179"/>
      <c r="E567" s="18"/>
      <c r="G567" s="17"/>
      <c r="H567" s="17"/>
      <c r="I567" s="17"/>
      <c r="J567" s="17"/>
      <c r="K567" s="17"/>
      <c r="L567" s="17"/>
    </row>
    <row r="568" spans="1:12" hidden="1" x14ac:dyDescent="0.25">
      <c r="A568" s="133" t="s">
        <v>32</v>
      </c>
      <c r="B568" s="133" t="s">
        <v>33</v>
      </c>
      <c r="C568" s="133" t="s">
        <v>34</v>
      </c>
      <c r="D568" s="133" t="s">
        <v>35</v>
      </c>
      <c r="E568" s="18"/>
      <c r="G568" s="17"/>
      <c r="H568" s="17"/>
      <c r="I568" s="17"/>
      <c r="J568" s="17"/>
      <c r="K568" s="17"/>
      <c r="L568" s="17"/>
    </row>
    <row r="569" spans="1:12" hidden="1" x14ac:dyDescent="0.25">
      <c r="A569" s="50">
        <v>312</v>
      </c>
      <c r="B569" s="10" t="s">
        <v>147</v>
      </c>
      <c r="C569" s="51">
        <v>42370</v>
      </c>
      <c r="D569" s="51">
        <v>73415</v>
      </c>
      <c r="E569" s="18" t="str">
        <f t="shared" si="54"/>
        <v>312 Sommerraps</v>
      </c>
      <c r="G569" s="17"/>
      <c r="H569" s="17"/>
      <c r="I569" s="17"/>
      <c r="J569" s="17"/>
      <c r="K569" s="17"/>
      <c r="L569" s="17"/>
    </row>
    <row r="570" spans="1:12" hidden="1" x14ac:dyDescent="0.25">
      <c r="A570" s="50">
        <v>620</v>
      </c>
      <c r="B570" s="10" t="s">
        <v>178</v>
      </c>
      <c r="C570" s="51">
        <v>42370</v>
      </c>
      <c r="D570" s="51">
        <v>73415</v>
      </c>
      <c r="E570" s="18" t="str">
        <f t="shared" si="54"/>
        <v>620 Steckrübe, Kohlrübe</v>
      </c>
      <c r="G570" s="17"/>
      <c r="H570" s="17"/>
      <c r="I570" s="17"/>
      <c r="J570" s="17"/>
      <c r="K570" s="17"/>
      <c r="L570" s="17"/>
    </row>
    <row r="571" spans="1:12" hidden="1" x14ac:dyDescent="0.25">
      <c r="A571" s="47" t="s">
        <v>26</v>
      </c>
      <c r="B571" s="47" t="s">
        <v>27</v>
      </c>
      <c r="C571" s="47" t="s">
        <v>28</v>
      </c>
      <c r="D571" s="47" t="s">
        <v>1</v>
      </c>
      <c r="E571" s="18"/>
      <c r="G571" s="17"/>
      <c r="H571" s="17"/>
      <c r="I571" s="17"/>
      <c r="J571" s="17"/>
      <c r="K571" s="17"/>
      <c r="L571" s="17"/>
    </row>
    <row r="572" spans="1:12" hidden="1" x14ac:dyDescent="0.25">
      <c r="A572" s="48">
        <v>756</v>
      </c>
      <c r="B572" s="47" t="s">
        <v>385</v>
      </c>
      <c r="C572" s="48">
        <v>2024</v>
      </c>
      <c r="D572" s="47" t="s">
        <v>386</v>
      </c>
      <c r="E572" s="18"/>
      <c r="G572" s="17"/>
      <c r="H572" s="17"/>
      <c r="I572" s="17"/>
      <c r="J572" s="17"/>
      <c r="K572" s="17"/>
      <c r="L572" s="17"/>
    </row>
    <row r="573" spans="1:12" hidden="1" x14ac:dyDescent="0.25">
      <c r="A573" s="179" t="s">
        <v>31</v>
      </c>
      <c r="B573" s="179"/>
      <c r="C573" s="179"/>
      <c r="D573" s="179"/>
      <c r="E573" s="18"/>
      <c r="G573" s="17"/>
      <c r="H573" s="17"/>
      <c r="I573" s="17"/>
      <c r="J573" s="17"/>
      <c r="K573" s="17"/>
      <c r="L573" s="17"/>
    </row>
    <row r="574" spans="1:12" hidden="1" x14ac:dyDescent="0.25">
      <c r="A574" s="133" t="s">
        <v>32</v>
      </c>
      <c r="B574" s="133" t="s">
        <v>33</v>
      </c>
      <c r="C574" s="133" t="s">
        <v>34</v>
      </c>
      <c r="D574" s="133" t="s">
        <v>35</v>
      </c>
      <c r="E574" s="18"/>
      <c r="G574" s="17"/>
      <c r="H574" s="17"/>
      <c r="I574" s="17"/>
      <c r="J574" s="17"/>
      <c r="K574" s="17"/>
      <c r="L574" s="17"/>
    </row>
    <row r="575" spans="1:12" hidden="1" x14ac:dyDescent="0.25">
      <c r="A575" s="50">
        <v>116</v>
      </c>
      <c r="B575" s="10" t="s">
        <v>65</v>
      </c>
      <c r="C575" s="51">
        <v>42370</v>
      </c>
      <c r="D575" s="51">
        <v>73415</v>
      </c>
      <c r="E575" s="18" t="str">
        <f t="shared" si="54"/>
        <v>116 Sommerweichweizen</v>
      </c>
      <c r="G575" s="17"/>
      <c r="H575" s="17"/>
      <c r="I575" s="17"/>
      <c r="J575" s="17"/>
      <c r="K575" s="17"/>
      <c r="L575" s="17"/>
    </row>
    <row r="576" spans="1:12" hidden="1" x14ac:dyDescent="0.25">
      <c r="A576" s="50">
        <v>119</v>
      </c>
      <c r="B576" s="10" t="s">
        <v>67</v>
      </c>
      <c r="C576" s="51">
        <v>42370</v>
      </c>
      <c r="D576" s="51">
        <v>73415</v>
      </c>
      <c r="E576" s="18" t="str">
        <f t="shared" si="54"/>
        <v>119 Sommer-Emmer/-Einkorn</v>
      </c>
      <c r="G576" s="17"/>
      <c r="H576" s="17"/>
      <c r="I576" s="17"/>
      <c r="J576" s="17"/>
      <c r="K576" s="17"/>
      <c r="L576" s="17"/>
    </row>
    <row r="577" spans="1:12" hidden="1" x14ac:dyDescent="0.25">
      <c r="A577" s="47" t="s">
        <v>26</v>
      </c>
      <c r="B577" s="47" t="s">
        <v>27</v>
      </c>
      <c r="C577" s="47" t="s">
        <v>28</v>
      </c>
      <c r="D577" s="47" t="s">
        <v>1</v>
      </c>
      <c r="E577" s="18"/>
      <c r="G577" s="17"/>
      <c r="H577" s="17"/>
      <c r="I577" s="17"/>
      <c r="J577" s="17"/>
      <c r="K577" s="17"/>
      <c r="L577" s="17"/>
    </row>
    <row r="578" spans="1:12" hidden="1" x14ac:dyDescent="0.25">
      <c r="A578" s="48">
        <v>755</v>
      </c>
      <c r="B578" s="47" t="s">
        <v>387</v>
      </c>
      <c r="C578" s="48">
        <v>2024</v>
      </c>
      <c r="D578" s="47" t="s">
        <v>388</v>
      </c>
      <c r="E578" s="18"/>
      <c r="G578" s="17"/>
      <c r="H578" s="17"/>
      <c r="I578" s="17"/>
      <c r="J578" s="17"/>
      <c r="K578" s="17"/>
      <c r="L578" s="17"/>
    </row>
    <row r="579" spans="1:12" hidden="1" x14ac:dyDescent="0.25">
      <c r="A579" s="179" t="s">
        <v>31</v>
      </c>
      <c r="B579" s="179"/>
      <c r="C579" s="179"/>
      <c r="D579" s="179"/>
      <c r="E579" s="18"/>
      <c r="G579" s="17"/>
      <c r="H579" s="17"/>
      <c r="I579" s="17"/>
      <c r="J579" s="17"/>
      <c r="K579" s="17"/>
      <c r="L579" s="17"/>
    </row>
    <row r="580" spans="1:12" hidden="1" x14ac:dyDescent="0.25">
      <c r="A580" s="133" t="s">
        <v>32</v>
      </c>
      <c r="B580" s="133" t="s">
        <v>33</v>
      </c>
      <c r="C580" s="133" t="s">
        <v>34</v>
      </c>
      <c r="D580" s="133" t="s">
        <v>35</v>
      </c>
      <c r="E580" s="18"/>
      <c r="G580" s="17"/>
      <c r="H580" s="17"/>
      <c r="I580" s="17"/>
      <c r="J580" s="17"/>
      <c r="K580" s="17"/>
      <c r="L580" s="17"/>
    </row>
    <row r="581" spans="1:12" hidden="1" x14ac:dyDescent="0.25">
      <c r="A581" s="50">
        <v>115</v>
      </c>
      <c r="B581" s="10" t="s">
        <v>64</v>
      </c>
      <c r="C581" s="51">
        <v>42370</v>
      </c>
      <c r="D581" s="51">
        <v>73415</v>
      </c>
      <c r="E581" s="18" t="str">
        <f t="shared" si="54"/>
        <v>115 Winterweichweizen</v>
      </c>
      <c r="G581" s="17"/>
      <c r="H581" s="17"/>
      <c r="I581" s="17"/>
      <c r="J581" s="17"/>
      <c r="K581" s="17"/>
      <c r="L581" s="17"/>
    </row>
    <row r="582" spans="1:12" hidden="1" x14ac:dyDescent="0.25">
      <c r="A582" s="50">
        <v>118</v>
      </c>
      <c r="B582" s="10" t="s">
        <v>66</v>
      </c>
      <c r="C582" s="51">
        <v>42370</v>
      </c>
      <c r="D582" s="51">
        <v>73415</v>
      </c>
      <c r="E582" s="18" t="str">
        <f t="shared" si="54"/>
        <v>118 Winter-Emmer/-Einkorn</v>
      </c>
      <c r="G582" s="17"/>
      <c r="H582" s="17"/>
      <c r="I582" s="17"/>
      <c r="J582" s="17"/>
      <c r="K582" s="17"/>
      <c r="L582" s="17"/>
    </row>
    <row r="583" spans="1:12" x14ac:dyDescent="0.25">
      <c r="G583" s="17"/>
      <c r="H583" s="17"/>
      <c r="I583" s="17"/>
      <c r="J583" s="17"/>
      <c r="K583" s="17"/>
      <c r="L583" s="17"/>
    </row>
    <row r="584" spans="1:12" x14ac:dyDescent="0.25">
      <c r="G584" s="17"/>
      <c r="H584" s="17"/>
      <c r="I584" s="17"/>
      <c r="J584" s="17"/>
      <c r="K584" s="17"/>
      <c r="L584" s="17"/>
    </row>
    <row r="585" spans="1:12" x14ac:dyDescent="0.25">
      <c r="G585" s="17"/>
      <c r="H585" s="17"/>
      <c r="I585" s="17"/>
      <c r="J585" s="17"/>
      <c r="K585" s="17"/>
      <c r="L585" s="17"/>
    </row>
    <row r="586" spans="1:12" x14ac:dyDescent="0.25">
      <c r="G586" s="17"/>
      <c r="H586" s="17"/>
      <c r="I586" s="17"/>
      <c r="J586" s="17"/>
      <c r="K586" s="17"/>
      <c r="L586" s="17"/>
    </row>
    <row r="587" spans="1:12" x14ac:dyDescent="0.25">
      <c r="G587" s="17"/>
      <c r="H587" s="17"/>
      <c r="I587" s="17"/>
      <c r="J587" s="17"/>
      <c r="K587" s="17"/>
      <c r="L587" s="17"/>
    </row>
    <row r="588" spans="1:12" x14ac:dyDescent="0.25">
      <c r="G588" s="17"/>
      <c r="H588" s="17"/>
      <c r="I588" s="17"/>
      <c r="J588" s="17"/>
      <c r="K588" s="17"/>
      <c r="L588" s="17"/>
    </row>
    <row r="589" spans="1:12" x14ac:dyDescent="0.25">
      <c r="G589" s="17"/>
      <c r="H589" s="17"/>
      <c r="I589" s="17"/>
      <c r="J589" s="17"/>
      <c r="K589" s="17"/>
      <c r="L589" s="17"/>
    </row>
    <row r="590" spans="1:12" x14ac:dyDescent="0.25">
      <c r="G590" s="17"/>
      <c r="H590" s="17"/>
      <c r="I590" s="17"/>
      <c r="J590" s="17"/>
      <c r="K590" s="17"/>
      <c r="L590" s="17"/>
    </row>
    <row r="591" spans="1:12" x14ac:dyDescent="0.25">
      <c r="G591" s="17"/>
      <c r="H591" s="17"/>
      <c r="I591" s="17"/>
      <c r="J591" s="17"/>
      <c r="K591" s="17"/>
      <c r="L591" s="17"/>
    </row>
    <row r="592" spans="1:12" x14ac:dyDescent="0.25">
      <c r="G592" s="17"/>
      <c r="H592" s="17"/>
      <c r="I592" s="17"/>
      <c r="J592" s="17"/>
      <c r="K592" s="17"/>
      <c r="L592" s="17"/>
    </row>
    <row r="593" spans="7:12" x14ac:dyDescent="0.25">
      <c r="G593" s="17"/>
      <c r="H593" s="17"/>
      <c r="I593" s="17"/>
      <c r="J593" s="17"/>
      <c r="K593" s="17"/>
      <c r="L593" s="17"/>
    </row>
    <row r="594" spans="7:12" x14ac:dyDescent="0.25">
      <c r="G594" s="17"/>
      <c r="H594" s="17"/>
      <c r="I594" s="17"/>
      <c r="J594" s="17"/>
      <c r="K594" s="17"/>
      <c r="L594" s="17"/>
    </row>
    <row r="595" spans="7:12" x14ac:dyDescent="0.25">
      <c r="G595" s="17"/>
      <c r="H595" s="17"/>
      <c r="I595" s="17"/>
      <c r="J595" s="17"/>
      <c r="K595" s="17"/>
      <c r="L595" s="17"/>
    </row>
    <row r="596" spans="7:12" x14ac:dyDescent="0.25">
      <c r="G596" s="17"/>
      <c r="H596" s="17"/>
      <c r="I596" s="17"/>
      <c r="J596" s="17"/>
      <c r="K596" s="17"/>
      <c r="L596" s="17"/>
    </row>
    <row r="597" spans="7:12" x14ac:dyDescent="0.25">
      <c r="G597" s="17"/>
      <c r="H597" s="17"/>
      <c r="I597" s="17"/>
      <c r="J597" s="17"/>
      <c r="K597" s="17"/>
      <c r="L597" s="17"/>
    </row>
    <row r="598" spans="7:12" x14ac:dyDescent="0.25">
      <c r="G598" s="17"/>
      <c r="H598" s="17"/>
      <c r="I598" s="17"/>
      <c r="J598" s="17"/>
      <c r="K598" s="17"/>
      <c r="L598" s="17"/>
    </row>
    <row r="599" spans="7:12" x14ac:dyDescent="0.25">
      <c r="G599" s="17"/>
      <c r="H599" s="17"/>
      <c r="I599" s="17"/>
      <c r="J599" s="17"/>
      <c r="K599" s="17"/>
      <c r="L599" s="17"/>
    </row>
    <row r="600" spans="7:12" x14ac:dyDescent="0.25">
      <c r="G600" s="17"/>
      <c r="H600" s="17"/>
      <c r="I600" s="17"/>
      <c r="J600" s="17"/>
      <c r="K600" s="17"/>
      <c r="L600" s="17"/>
    </row>
    <row r="601" spans="7:12" x14ac:dyDescent="0.25">
      <c r="G601" s="17"/>
      <c r="H601" s="17"/>
      <c r="I601" s="17"/>
      <c r="J601" s="17"/>
      <c r="K601" s="17"/>
      <c r="L601" s="17"/>
    </row>
    <row r="602" spans="7:12" x14ac:dyDescent="0.25">
      <c r="G602" s="17"/>
      <c r="H602" s="17"/>
      <c r="I602" s="17"/>
      <c r="J602" s="17"/>
      <c r="K602" s="17"/>
      <c r="L602" s="17"/>
    </row>
    <row r="603" spans="7:12" x14ac:dyDescent="0.25">
      <c r="G603" s="17"/>
      <c r="H603" s="17"/>
      <c r="I603" s="17"/>
      <c r="J603" s="17"/>
      <c r="K603" s="17"/>
      <c r="L603" s="17"/>
    </row>
    <row r="604" spans="7:12" x14ac:dyDescent="0.25">
      <c r="G604" s="17"/>
      <c r="H604" s="17"/>
      <c r="I604" s="17"/>
      <c r="J604" s="17"/>
      <c r="K604" s="17"/>
      <c r="L604" s="17"/>
    </row>
    <row r="605" spans="7:12" x14ac:dyDescent="0.25">
      <c r="G605" s="17"/>
      <c r="H605" s="17"/>
      <c r="I605" s="17"/>
      <c r="J605" s="17"/>
      <c r="K605" s="17"/>
      <c r="L605" s="17"/>
    </row>
    <row r="606" spans="7:12" x14ac:dyDescent="0.25">
      <c r="G606" s="17"/>
      <c r="H606" s="17"/>
      <c r="I606" s="17"/>
      <c r="J606" s="17"/>
      <c r="K606" s="17"/>
      <c r="L606" s="17"/>
    </row>
    <row r="607" spans="7:12" x14ac:dyDescent="0.25">
      <c r="G607" s="17"/>
      <c r="H607" s="17"/>
      <c r="I607" s="17"/>
      <c r="J607" s="17"/>
      <c r="K607" s="17"/>
      <c r="L607" s="17"/>
    </row>
    <row r="608" spans="7:12" x14ac:dyDescent="0.25">
      <c r="G608" s="17"/>
      <c r="H608" s="17"/>
      <c r="I608" s="17"/>
      <c r="J608" s="17"/>
      <c r="K608" s="17"/>
      <c r="L608" s="17"/>
    </row>
    <row r="609" spans="7:12" x14ac:dyDescent="0.25">
      <c r="G609" s="17"/>
      <c r="H609" s="17"/>
      <c r="I609" s="17"/>
      <c r="J609" s="17"/>
      <c r="K609" s="17"/>
      <c r="L609" s="17"/>
    </row>
    <row r="610" spans="7:12" x14ac:dyDescent="0.25">
      <c r="G610" s="17"/>
      <c r="H610" s="17"/>
      <c r="I610" s="17"/>
      <c r="J610" s="17"/>
      <c r="K610" s="17"/>
      <c r="L610" s="17"/>
    </row>
    <row r="611" spans="7:12" x14ac:dyDescent="0.25">
      <c r="G611" s="17"/>
      <c r="H611" s="17"/>
      <c r="I611" s="17"/>
      <c r="J611" s="17"/>
      <c r="K611" s="17"/>
      <c r="L611" s="17"/>
    </row>
    <row r="612" spans="7:12" x14ac:dyDescent="0.25">
      <c r="G612" s="17"/>
      <c r="H612" s="17"/>
      <c r="I612" s="17"/>
      <c r="J612" s="17"/>
      <c r="K612" s="17"/>
      <c r="L612" s="17"/>
    </row>
    <row r="613" spans="7:12" x14ac:dyDescent="0.25">
      <c r="G613" s="17"/>
      <c r="H613" s="17"/>
      <c r="I613" s="17"/>
      <c r="J613" s="17"/>
      <c r="K613" s="17"/>
      <c r="L613" s="17"/>
    </row>
    <row r="614" spans="7:12" x14ac:dyDescent="0.25">
      <c r="G614" s="17"/>
      <c r="H614" s="17"/>
      <c r="I614" s="17"/>
      <c r="J614" s="17"/>
      <c r="K614" s="17"/>
      <c r="L614" s="17"/>
    </row>
    <row r="615" spans="7:12" x14ac:dyDescent="0.25">
      <c r="G615" s="17"/>
      <c r="H615" s="17"/>
      <c r="I615" s="17"/>
      <c r="J615" s="17"/>
      <c r="K615" s="17"/>
      <c r="L615" s="17"/>
    </row>
    <row r="616" spans="7:12" x14ac:dyDescent="0.25">
      <c r="G616" s="17"/>
      <c r="H616" s="17"/>
      <c r="I616" s="17"/>
      <c r="J616" s="17"/>
      <c r="K616" s="17"/>
      <c r="L616" s="17"/>
    </row>
    <row r="617" spans="7:12" x14ac:dyDescent="0.25">
      <c r="G617" s="17"/>
      <c r="H617" s="17"/>
      <c r="I617" s="17"/>
      <c r="J617" s="17"/>
      <c r="K617" s="17"/>
      <c r="L617" s="17"/>
    </row>
    <row r="618" spans="7:12" x14ac:dyDescent="0.25">
      <c r="G618" s="17"/>
      <c r="H618" s="17"/>
      <c r="I618" s="17"/>
      <c r="J618" s="17"/>
      <c r="K618" s="17"/>
      <c r="L618" s="17"/>
    </row>
    <row r="619" spans="7:12" x14ac:dyDescent="0.25">
      <c r="G619" s="17"/>
      <c r="H619" s="17"/>
      <c r="I619" s="17"/>
      <c r="J619" s="17"/>
      <c r="K619" s="17"/>
      <c r="L619" s="17"/>
    </row>
    <row r="620" spans="7:12" x14ac:dyDescent="0.25">
      <c r="G620" s="17"/>
      <c r="H620" s="17"/>
      <c r="I620" s="17"/>
      <c r="J620" s="17"/>
      <c r="K620" s="17"/>
      <c r="L620" s="17"/>
    </row>
    <row r="621" spans="7:12" x14ac:dyDescent="0.25">
      <c r="G621" s="17"/>
      <c r="H621" s="17"/>
      <c r="I621" s="17"/>
      <c r="J621" s="17"/>
      <c r="K621" s="17"/>
      <c r="L621" s="17"/>
    </row>
    <row r="622" spans="7:12" x14ac:dyDescent="0.25">
      <c r="G622" s="17"/>
      <c r="H622" s="17"/>
      <c r="I622" s="17"/>
      <c r="J622" s="17"/>
      <c r="K622" s="17"/>
      <c r="L622" s="17"/>
    </row>
    <row r="623" spans="7:12" x14ac:dyDescent="0.25">
      <c r="G623" s="17"/>
      <c r="H623" s="17"/>
      <c r="I623" s="17"/>
      <c r="J623" s="17"/>
      <c r="K623" s="17"/>
      <c r="L623" s="17"/>
    </row>
    <row r="624" spans="7:12" x14ac:dyDescent="0.25">
      <c r="G624" s="17"/>
      <c r="H624" s="17"/>
      <c r="I624" s="17"/>
      <c r="J624" s="17"/>
      <c r="K624" s="17"/>
      <c r="L624" s="17"/>
    </row>
    <row r="625" spans="7:12" x14ac:dyDescent="0.25">
      <c r="G625" s="17"/>
      <c r="H625" s="17"/>
      <c r="I625" s="17"/>
      <c r="J625" s="17"/>
      <c r="K625" s="17"/>
      <c r="L625" s="17"/>
    </row>
    <row r="626" spans="7:12" x14ac:dyDescent="0.25">
      <c r="G626" s="17"/>
      <c r="H626" s="17"/>
      <c r="I626" s="17"/>
      <c r="J626" s="17"/>
      <c r="K626" s="17"/>
      <c r="L626" s="17"/>
    </row>
    <row r="627" spans="7:12" x14ac:dyDescent="0.25">
      <c r="G627" s="17"/>
      <c r="H627" s="17"/>
      <c r="I627" s="17"/>
      <c r="J627" s="17"/>
      <c r="K627" s="17"/>
      <c r="L627" s="17"/>
    </row>
    <row r="628" spans="7:12" x14ac:dyDescent="0.25">
      <c r="G628" s="17"/>
      <c r="H628" s="17"/>
      <c r="I628" s="17"/>
      <c r="J628" s="17"/>
      <c r="K628" s="17"/>
      <c r="L628" s="17"/>
    </row>
    <row r="629" spans="7:12" x14ac:dyDescent="0.25">
      <c r="G629" s="17"/>
      <c r="H629" s="17"/>
      <c r="I629" s="17"/>
      <c r="J629" s="17"/>
      <c r="K629" s="17"/>
      <c r="L629" s="17"/>
    </row>
    <row r="630" spans="7:12" x14ac:dyDescent="0.25">
      <c r="G630" s="17"/>
      <c r="H630" s="17"/>
      <c r="I630" s="17"/>
      <c r="J630" s="17"/>
      <c r="K630" s="17"/>
      <c r="L630" s="17"/>
    </row>
    <row r="631" spans="7:12" x14ac:dyDescent="0.25">
      <c r="G631" s="17"/>
      <c r="H631" s="17"/>
      <c r="I631" s="17"/>
      <c r="J631" s="17"/>
      <c r="K631" s="17"/>
      <c r="L631" s="17"/>
    </row>
    <row r="632" spans="7:12" x14ac:dyDescent="0.25">
      <c r="G632" s="17"/>
      <c r="H632" s="17"/>
      <c r="I632" s="17"/>
      <c r="J632" s="17"/>
      <c r="K632" s="17"/>
      <c r="L632" s="17"/>
    </row>
    <row r="633" spans="7:12" x14ac:dyDescent="0.25">
      <c r="G633" s="17"/>
      <c r="H633" s="17"/>
      <c r="I633" s="17"/>
      <c r="J633" s="17"/>
      <c r="K633" s="17"/>
      <c r="L633" s="17"/>
    </row>
    <row r="634" spans="7:12" x14ac:dyDescent="0.25">
      <c r="G634" s="17"/>
      <c r="H634" s="17"/>
      <c r="I634" s="17"/>
      <c r="J634" s="17"/>
      <c r="K634" s="17"/>
      <c r="L634" s="17"/>
    </row>
    <row r="635" spans="7:12" x14ac:dyDescent="0.25">
      <c r="G635" s="17"/>
      <c r="H635" s="17"/>
      <c r="I635" s="17"/>
      <c r="J635" s="17"/>
      <c r="K635" s="17"/>
      <c r="L635" s="17"/>
    </row>
    <row r="636" spans="7:12" x14ac:dyDescent="0.25">
      <c r="G636" s="17"/>
      <c r="H636" s="17"/>
      <c r="I636" s="17"/>
      <c r="J636" s="17"/>
      <c r="K636" s="17"/>
      <c r="L636" s="17"/>
    </row>
    <row r="637" spans="7:12" x14ac:dyDescent="0.25">
      <c r="G637" s="17"/>
      <c r="H637" s="17"/>
      <c r="I637" s="17"/>
      <c r="J637" s="17"/>
      <c r="K637" s="17"/>
      <c r="L637" s="17"/>
    </row>
    <row r="638" spans="7:12" x14ac:dyDescent="0.25">
      <c r="G638" s="17"/>
      <c r="H638" s="17"/>
      <c r="I638" s="17"/>
      <c r="J638" s="17"/>
      <c r="K638" s="17"/>
      <c r="L638" s="17"/>
    </row>
    <row r="639" spans="7:12" x14ac:dyDescent="0.25">
      <c r="G639" s="17"/>
      <c r="H639" s="17"/>
      <c r="I639" s="17"/>
      <c r="J639" s="17"/>
      <c r="K639" s="17"/>
      <c r="L639" s="17"/>
    </row>
    <row r="640" spans="7:12" x14ac:dyDescent="0.25">
      <c r="G640" s="17"/>
      <c r="H640" s="17"/>
      <c r="I640" s="17"/>
      <c r="J640" s="17"/>
      <c r="K640" s="17"/>
      <c r="L640" s="17"/>
    </row>
    <row r="641" spans="7:12" x14ac:dyDescent="0.25">
      <c r="G641" s="17"/>
      <c r="H641" s="17"/>
      <c r="I641" s="17"/>
      <c r="J641" s="17"/>
      <c r="K641" s="17"/>
      <c r="L641" s="17"/>
    </row>
    <row r="642" spans="7:12" x14ac:dyDescent="0.25">
      <c r="G642" s="17"/>
      <c r="H642" s="17"/>
      <c r="I642" s="17"/>
      <c r="J642" s="17"/>
      <c r="K642" s="17"/>
      <c r="L642" s="17"/>
    </row>
    <row r="643" spans="7:12" x14ac:dyDescent="0.25">
      <c r="G643" s="17"/>
      <c r="H643" s="17"/>
      <c r="I643" s="17"/>
      <c r="J643" s="17"/>
      <c r="K643" s="17"/>
      <c r="L643" s="17"/>
    </row>
    <row r="644" spans="7:12" x14ac:dyDescent="0.25">
      <c r="G644" s="17"/>
      <c r="H644" s="17"/>
      <c r="I644" s="17"/>
      <c r="J644" s="17"/>
      <c r="K644" s="17"/>
      <c r="L644" s="17"/>
    </row>
    <row r="645" spans="7:12" x14ac:dyDescent="0.25">
      <c r="G645" s="17"/>
      <c r="H645" s="17"/>
      <c r="I645" s="17"/>
      <c r="J645" s="17"/>
      <c r="K645" s="17"/>
      <c r="L645" s="17"/>
    </row>
    <row r="646" spans="7:12" x14ac:dyDescent="0.25">
      <c r="G646" s="17"/>
      <c r="H646" s="17"/>
      <c r="I646" s="17"/>
      <c r="J646" s="17"/>
      <c r="K646" s="17"/>
      <c r="L646" s="17"/>
    </row>
    <row r="647" spans="7:12" x14ac:dyDescent="0.25">
      <c r="G647" s="17"/>
      <c r="H647" s="17"/>
      <c r="I647" s="17"/>
      <c r="J647" s="17"/>
      <c r="K647" s="17"/>
      <c r="L647" s="17"/>
    </row>
    <row r="648" spans="7:12" x14ac:dyDescent="0.25">
      <c r="G648" s="17"/>
      <c r="H648" s="17"/>
      <c r="I648" s="17"/>
      <c r="J648" s="17"/>
      <c r="K648" s="17"/>
      <c r="L648" s="17"/>
    </row>
    <row r="649" spans="7:12" x14ac:dyDescent="0.25">
      <c r="G649" s="17"/>
      <c r="H649" s="17"/>
      <c r="I649" s="17"/>
      <c r="J649" s="17"/>
      <c r="K649" s="17"/>
      <c r="L649" s="17"/>
    </row>
    <row r="650" spans="7:12" x14ac:dyDescent="0.25">
      <c r="G650" s="17"/>
      <c r="H650" s="17"/>
      <c r="I650" s="17"/>
      <c r="J650" s="17"/>
      <c r="K650" s="17"/>
      <c r="L650" s="17"/>
    </row>
    <row r="651" spans="7:12" x14ac:dyDescent="0.25">
      <c r="G651" s="17"/>
      <c r="H651" s="17"/>
      <c r="I651" s="17"/>
      <c r="J651" s="17"/>
      <c r="K651" s="17"/>
      <c r="L651" s="17"/>
    </row>
    <row r="652" spans="7:12" x14ac:dyDescent="0.25">
      <c r="G652" s="17"/>
      <c r="H652" s="17"/>
      <c r="I652" s="17"/>
      <c r="J652" s="17"/>
      <c r="K652" s="17"/>
      <c r="L652" s="17"/>
    </row>
    <row r="653" spans="7:12" x14ac:dyDescent="0.25">
      <c r="G653" s="17"/>
      <c r="H653" s="17"/>
      <c r="I653" s="17"/>
      <c r="J653" s="17"/>
      <c r="K653" s="17"/>
      <c r="L653" s="17"/>
    </row>
    <row r="654" spans="7:12" x14ac:dyDescent="0.25">
      <c r="G654" s="17"/>
      <c r="H654" s="17"/>
      <c r="I654" s="17"/>
      <c r="J654" s="17"/>
      <c r="K654" s="17"/>
      <c r="L654" s="17"/>
    </row>
    <row r="655" spans="7:12" x14ac:dyDescent="0.25">
      <c r="G655" s="17"/>
      <c r="H655" s="17"/>
      <c r="I655" s="17"/>
      <c r="J655" s="17"/>
      <c r="K655" s="17"/>
      <c r="L655" s="17"/>
    </row>
    <row r="656" spans="7:12" x14ac:dyDescent="0.25">
      <c r="G656" s="17"/>
      <c r="H656" s="17"/>
      <c r="I656" s="17"/>
      <c r="J656" s="17"/>
      <c r="K656" s="17"/>
      <c r="L656" s="17"/>
    </row>
    <row r="657" spans="7:12" x14ac:dyDescent="0.25">
      <c r="G657" s="17"/>
      <c r="H657" s="17"/>
      <c r="I657" s="17"/>
      <c r="J657" s="17"/>
      <c r="K657" s="17"/>
      <c r="L657" s="17"/>
    </row>
    <row r="658" spans="7:12" x14ac:dyDescent="0.25">
      <c r="G658" s="17"/>
      <c r="H658" s="17"/>
      <c r="I658" s="17"/>
      <c r="J658" s="17"/>
      <c r="K658" s="17"/>
      <c r="L658" s="17"/>
    </row>
    <row r="659" spans="7:12" x14ac:dyDescent="0.25">
      <c r="G659" s="17"/>
      <c r="H659" s="17"/>
      <c r="I659" s="17"/>
      <c r="J659" s="17"/>
      <c r="K659" s="17"/>
      <c r="L659" s="17"/>
    </row>
    <row r="660" spans="7:12" x14ac:dyDescent="0.25">
      <c r="G660" s="17"/>
      <c r="H660" s="17"/>
      <c r="I660" s="17"/>
      <c r="J660" s="17"/>
      <c r="K660" s="17"/>
      <c r="L660" s="17"/>
    </row>
    <row r="661" spans="7:12" x14ac:dyDescent="0.25">
      <c r="G661" s="17"/>
      <c r="H661" s="17"/>
      <c r="I661" s="17"/>
      <c r="J661" s="17"/>
      <c r="K661" s="17"/>
      <c r="L661" s="17"/>
    </row>
    <row r="662" spans="7:12" x14ac:dyDescent="0.25">
      <c r="G662" s="17"/>
      <c r="H662" s="17"/>
      <c r="I662" s="17"/>
      <c r="J662" s="17"/>
      <c r="K662" s="17"/>
      <c r="L662" s="17"/>
    </row>
    <row r="663" spans="7:12" x14ac:dyDescent="0.25">
      <c r="G663" s="17"/>
      <c r="H663" s="17"/>
      <c r="I663" s="17"/>
      <c r="J663" s="17"/>
      <c r="K663" s="17"/>
      <c r="L663" s="17"/>
    </row>
    <row r="664" spans="7:12" x14ac:dyDescent="0.25">
      <c r="G664" s="17"/>
      <c r="H664" s="17"/>
      <c r="I664" s="17"/>
      <c r="J664" s="17"/>
      <c r="K664" s="17"/>
      <c r="L664" s="17"/>
    </row>
    <row r="665" spans="7:12" x14ac:dyDescent="0.25">
      <c r="G665" s="17"/>
      <c r="H665" s="17"/>
      <c r="I665" s="17"/>
      <c r="J665" s="17"/>
      <c r="K665" s="17"/>
      <c r="L665" s="17"/>
    </row>
    <row r="666" spans="7:12" x14ac:dyDescent="0.25">
      <c r="G666" s="17"/>
      <c r="H666" s="17"/>
      <c r="I666" s="17"/>
      <c r="J666" s="17"/>
      <c r="K666" s="17"/>
      <c r="L666" s="17"/>
    </row>
    <row r="667" spans="7:12" x14ac:dyDescent="0.25">
      <c r="G667" s="17"/>
      <c r="H667" s="17"/>
      <c r="I667" s="17"/>
      <c r="J667" s="17"/>
      <c r="K667" s="17"/>
      <c r="L667" s="17"/>
    </row>
    <row r="668" spans="7:12" x14ac:dyDescent="0.25">
      <c r="G668" s="17"/>
      <c r="H668" s="17"/>
      <c r="I668" s="17"/>
      <c r="J668" s="17"/>
      <c r="K668" s="17"/>
      <c r="L668" s="17"/>
    </row>
    <row r="669" spans="7:12" x14ac:dyDescent="0.25">
      <c r="G669" s="17"/>
      <c r="H669" s="17"/>
      <c r="I669" s="17"/>
      <c r="J669" s="17"/>
      <c r="K669" s="17"/>
      <c r="L669" s="17"/>
    </row>
    <row r="670" spans="7:12" x14ac:dyDescent="0.25">
      <c r="G670" s="17"/>
      <c r="H670" s="17"/>
      <c r="I670" s="17"/>
      <c r="J670" s="17"/>
      <c r="K670" s="17"/>
      <c r="L670" s="17"/>
    </row>
    <row r="671" spans="7:12" x14ac:dyDescent="0.25">
      <c r="G671" s="17"/>
      <c r="H671" s="17"/>
      <c r="I671" s="17"/>
      <c r="J671" s="17"/>
      <c r="K671" s="17"/>
      <c r="L671" s="17"/>
    </row>
    <row r="672" spans="7:12" x14ac:dyDescent="0.25">
      <c r="G672" s="17"/>
      <c r="H672" s="17"/>
      <c r="I672" s="17"/>
      <c r="J672" s="17"/>
      <c r="K672" s="17"/>
      <c r="L672" s="17"/>
    </row>
    <row r="673" spans="7:12" x14ac:dyDescent="0.25">
      <c r="G673" s="17"/>
      <c r="H673" s="17"/>
      <c r="I673" s="17"/>
      <c r="J673" s="17"/>
      <c r="K673" s="17"/>
      <c r="L673" s="17"/>
    </row>
    <row r="674" spans="7:12" x14ac:dyDescent="0.25">
      <c r="G674" s="17"/>
      <c r="H674" s="17"/>
      <c r="I674" s="17"/>
      <c r="J674" s="17"/>
      <c r="K674" s="17"/>
      <c r="L674" s="17"/>
    </row>
    <row r="675" spans="7:12" x14ac:dyDescent="0.25">
      <c r="G675" s="17"/>
      <c r="H675" s="17"/>
      <c r="I675" s="17"/>
      <c r="J675" s="17"/>
      <c r="K675" s="17"/>
      <c r="L675" s="17"/>
    </row>
    <row r="676" spans="7:12" x14ac:dyDescent="0.25">
      <c r="G676" s="17"/>
      <c r="H676" s="17"/>
      <c r="I676" s="17"/>
      <c r="J676" s="17"/>
      <c r="K676" s="17"/>
      <c r="L676" s="17"/>
    </row>
    <row r="677" spans="7:12" x14ac:dyDescent="0.25">
      <c r="G677" s="17"/>
      <c r="H677" s="17"/>
      <c r="I677" s="17"/>
      <c r="J677" s="17"/>
      <c r="K677" s="17"/>
      <c r="L677" s="17"/>
    </row>
    <row r="678" spans="7:12" x14ac:dyDescent="0.25">
      <c r="G678" s="17"/>
      <c r="H678" s="17"/>
      <c r="I678" s="17"/>
      <c r="J678" s="17"/>
      <c r="K678" s="17"/>
      <c r="L678" s="17"/>
    </row>
    <row r="679" spans="7:12" x14ac:dyDescent="0.25">
      <c r="G679" s="17"/>
      <c r="H679" s="17"/>
      <c r="I679" s="17"/>
      <c r="J679" s="17"/>
      <c r="K679" s="17"/>
      <c r="L679" s="17"/>
    </row>
    <row r="680" spans="7:12" x14ac:dyDescent="0.25">
      <c r="G680" s="17"/>
      <c r="H680" s="17"/>
      <c r="I680" s="17"/>
      <c r="J680" s="17"/>
      <c r="K680" s="17"/>
      <c r="L680" s="17"/>
    </row>
    <row r="681" spans="7:12" x14ac:dyDescent="0.25">
      <c r="G681" s="17"/>
      <c r="H681" s="17"/>
      <c r="I681" s="17"/>
      <c r="J681" s="17"/>
      <c r="K681" s="17"/>
      <c r="L681" s="17"/>
    </row>
    <row r="682" spans="7:12" x14ac:dyDescent="0.25">
      <c r="G682" s="17"/>
      <c r="H682" s="17"/>
      <c r="I682" s="17"/>
      <c r="J682" s="17"/>
      <c r="K682" s="17"/>
      <c r="L682" s="17"/>
    </row>
    <row r="683" spans="7:12" x14ac:dyDescent="0.25">
      <c r="G683" s="17"/>
      <c r="H683" s="17"/>
      <c r="I683" s="17"/>
      <c r="J683" s="17"/>
      <c r="K683" s="17"/>
      <c r="L683" s="17"/>
    </row>
    <row r="684" spans="7:12" x14ac:dyDescent="0.25">
      <c r="G684" s="17"/>
      <c r="H684" s="17"/>
      <c r="I684" s="17"/>
      <c r="J684" s="17"/>
      <c r="K684" s="17"/>
      <c r="L684" s="17"/>
    </row>
    <row r="685" spans="7:12" x14ac:dyDescent="0.25">
      <c r="G685" s="17"/>
      <c r="H685" s="17"/>
      <c r="I685" s="17"/>
      <c r="J685" s="17"/>
      <c r="K685" s="17"/>
      <c r="L685" s="17"/>
    </row>
    <row r="686" spans="7:12" x14ac:dyDescent="0.25">
      <c r="G686" s="17"/>
      <c r="H686" s="17"/>
      <c r="I686" s="17"/>
      <c r="J686" s="17"/>
      <c r="K686" s="17"/>
      <c r="L686" s="17"/>
    </row>
    <row r="687" spans="7:12" x14ac:dyDescent="0.25">
      <c r="G687" s="17"/>
      <c r="H687" s="17"/>
      <c r="I687" s="17"/>
      <c r="J687" s="17"/>
      <c r="K687" s="17"/>
      <c r="L687" s="17"/>
    </row>
    <row r="688" spans="7:12" x14ac:dyDescent="0.25">
      <c r="G688" s="17"/>
      <c r="H688" s="17"/>
      <c r="I688" s="17"/>
      <c r="J688" s="17"/>
      <c r="K688" s="17"/>
      <c r="L688" s="17"/>
    </row>
    <row r="689" spans="7:12" x14ac:dyDescent="0.25">
      <c r="G689" s="17"/>
      <c r="H689" s="17"/>
      <c r="I689" s="17"/>
      <c r="J689" s="17"/>
      <c r="K689" s="17"/>
      <c r="L689" s="17"/>
    </row>
    <row r="690" spans="7:12" x14ac:dyDescent="0.25">
      <c r="G690" s="17"/>
      <c r="H690" s="17"/>
      <c r="I690" s="17"/>
      <c r="J690" s="17"/>
      <c r="K690" s="17"/>
      <c r="L690" s="17"/>
    </row>
    <row r="691" spans="7:12" x14ac:dyDescent="0.25">
      <c r="G691" s="17"/>
      <c r="H691" s="17"/>
      <c r="I691" s="17"/>
      <c r="J691" s="17"/>
      <c r="K691" s="17"/>
      <c r="L691" s="17"/>
    </row>
    <row r="692" spans="7:12" x14ac:dyDescent="0.25">
      <c r="G692" s="17"/>
      <c r="H692" s="17"/>
      <c r="I692" s="17"/>
      <c r="J692" s="17"/>
      <c r="K692" s="17"/>
      <c r="L692" s="17"/>
    </row>
    <row r="693" spans="7:12" x14ac:dyDescent="0.25">
      <c r="G693" s="17"/>
      <c r="H693" s="17"/>
      <c r="I693" s="17"/>
      <c r="J693" s="17"/>
      <c r="K693" s="17"/>
      <c r="L693" s="17"/>
    </row>
    <row r="694" spans="7:12" x14ac:dyDescent="0.25">
      <c r="G694" s="17"/>
      <c r="H694" s="17"/>
      <c r="I694" s="17"/>
      <c r="J694" s="17"/>
      <c r="K694" s="17"/>
      <c r="L694" s="17"/>
    </row>
    <row r="695" spans="7:12" x14ac:dyDescent="0.25">
      <c r="G695" s="17"/>
      <c r="H695" s="17"/>
      <c r="I695" s="17"/>
      <c r="J695" s="17"/>
      <c r="K695" s="17"/>
      <c r="L695" s="17"/>
    </row>
    <row r="696" spans="7:12" x14ac:dyDescent="0.25">
      <c r="G696" s="17"/>
      <c r="H696" s="17"/>
      <c r="I696" s="17"/>
      <c r="J696" s="17"/>
      <c r="K696" s="17"/>
      <c r="L696" s="17"/>
    </row>
    <row r="697" spans="7:12" x14ac:dyDescent="0.25">
      <c r="G697" s="17"/>
      <c r="H697" s="17"/>
      <c r="I697" s="17"/>
      <c r="J697" s="17"/>
      <c r="K697" s="17"/>
      <c r="L697" s="17"/>
    </row>
    <row r="698" spans="7:12" x14ac:dyDescent="0.25">
      <c r="G698" s="17"/>
      <c r="H698" s="17"/>
      <c r="I698" s="17"/>
      <c r="J698" s="17"/>
      <c r="K698" s="17"/>
      <c r="L698" s="17"/>
    </row>
    <row r="699" spans="7:12" x14ac:dyDescent="0.25">
      <c r="G699" s="17"/>
      <c r="H699" s="17"/>
      <c r="I699" s="17"/>
      <c r="J699" s="17"/>
      <c r="K699" s="17"/>
      <c r="L699" s="17"/>
    </row>
    <row r="700" spans="7:12" x14ac:dyDescent="0.25">
      <c r="G700" s="17"/>
      <c r="H700" s="17"/>
      <c r="I700" s="17"/>
      <c r="J700" s="17"/>
      <c r="K700" s="17"/>
      <c r="L700" s="17"/>
    </row>
    <row r="701" spans="7:12" x14ac:dyDescent="0.25">
      <c r="G701" s="17"/>
      <c r="H701" s="17"/>
      <c r="I701" s="17"/>
      <c r="J701" s="17"/>
      <c r="K701" s="17"/>
      <c r="L701" s="17"/>
    </row>
    <row r="702" spans="7:12" x14ac:dyDescent="0.25">
      <c r="G702" s="17"/>
      <c r="H702" s="17"/>
      <c r="I702" s="17"/>
      <c r="J702" s="17"/>
      <c r="K702" s="17"/>
      <c r="L702" s="17"/>
    </row>
    <row r="703" spans="7:12" x14ac:dyDescent="0.25">
      <c r="G703" s="17"/>
      <c r="H703" s="17"/>
      <c r="I703" s="17"/>
      <c r="J703" s="17"/>
      <c r="K703" s="17"/>
      <c r="L703" s="17"/>
    </row>
    <row r="704" spans="7:12" x14ac:dyDescent="0.25">
      <c r="G704" s="17"/>
      <c r="H704" s="17"/>
      <c r="I704" s="17"/>
      <c r="J704" s="17"/>
      <c r="K704" s="17"/>
      <c r="L704" s="17"/>
    </row>
    <row r="705" spans="7:12" x14ac:dyDescent="0.25">
      <c r="G705" s="17"/>
      <c r="H705" s="17"/>
      <c r="I705" s="17"/>
      <c r="J705" s="17"/>
      <c r="K705" s="17"/>
      <c r="L705" s="17"/>
    </row>
    <row r="706" spans="7:12" x14ac:dyDescent="0.25">
      <c r="G706" s="17"/>
      <c r="H706" s="17"/>
      <c r="I706" s="17"/>
      <c r="J706" s="17"/>
      <c r="K706" s="17"/>
      <c r="L706" s="17"/>
    </row>
    <row r="707" spans="7:12" x14ac:dyDescent="0.25">
      <c r="G707" s="17"/>
      <c r="H707" s="17"/>
      <c r="I707" s="17"/>
      <c r="J707" s="17"/>
      <c r="K707" s="17"/>
      <c r="L707" s="17"/>
    </row>
    <row r="708" spans="7:12" x14ac:dyDescent="0.25">
      <c r="G708" s="17"/>
      <c r="H708" s="17"/>
      <c r="I708" s="17"/>
      <c r="J708" s="17"/>
      <c r="K708" s="17"/>
      <c r="L708" s="17"/>
    </row>
    <row r="709" spans="7:12" x14ac:dyDescent="0.25">
      <c r="G709" s="17"/>
      <c r="H709" s="17"/>
      <c r="I709" s="17"/>
      <c r="J709" s="17"/>
      <c r="K709" s="17"/>
      <c r="L709" s="17"/>
    </row>
    <row r="710" spans="7:12" x14ac:dyDescent="0.25">
      <c r="G710" s="17"/>
      <c r="H710" s="17"/>
      <c r="I710" s="17"/>
      <c r="J710" s="17"/>
      <c r="K710" s="17"/>
      <c r="L710" s="17"/>
    </row>
    <row r="711" spans="7:12" x14ac:dyDescent="0.25">
      <c r="G711" s="17"/>
      <c r="H711" s="17"/>
      <c r="I711" s="17"/>
      <c r="J711" s="17"/>
      <c r="K711" s="17"/>
      <c r="L711" s="17"/>
    </row>
    <row r="712" spans="7:12" x14ac:dyDescent="0.25">
      <c r="G712" s="17"/>
      <c r="H712" s="17"/>
      <c r="I712" s="17"/>
      <c r="J712" s="17"/>
      <c r="K712" s="17"/>
      <c r="L712" s="17"/>
    </row>
    <row r="713" spans="7:12" x14ac:dyDescent="0.25">
      <c r="G713" s="17"/>
      <c r="H713" s="17"/>
      <c r="I713" s="17"/>
      <c r="J713" s="17"/>
      <c r="K713" s="17"/>
      <c r="L713" s="17"/>
    </row>
    <row r="714" spans="7:12" x14ac:dyDescent="0.25">
      <c r="G714" s="17"/>
      <c r="H714" s="17"/>
      <c r="I714" s="17"/>
      <c r="J714" s="17"/>
      <c r="K714" s="17"/>
      <c r="L714" s="17"/>
    </row>
    <row r="715" spans="7:12" x14ac:dyDescent="0.25">
      <c r="G715" s="17"/>
      <c r="H715" s="17"/>
      <c r="I715" s="17"/>
      <c r="J715" s="17"/>
      <c r="K715" s="17"/>
      <c r="L715" s="17"/>
    </row>
    <row r="716" spans="7:12" x14ac:dyDescent="0.25">
      <c r="G716" s="17"/>
      <c r="H716" s="17"/>
      <c r="I716" s="17"/>
      <c r="J716" s="17"/>
      <c r="K716" s="17"/>
      <c r="L716" s="17"/>
    </row>
    <row r="717" spans="7:12" x14ac:dyDescent="0.25">
      <c r="G717" s="17"/>
      <c r="H717" s="17"/>
      <c r="I717" s="17"/>
      <c r="J717" s="17"/>
      <c r="K717" s="17"/>
      <c r="L717" s="17"/>
    </row>
    <row r="718" spans="7:12" x14ac:dyDescent="0.25">
      <c r="G718" s="17"/>
      <c r="H718" s="17"/>
      <c r="I718" s="17"/>
      <c r="J718" s="17"/>
      <c r="K718" s="17"/>
      <c r="L718" s="17"/>
    </row>
    <row r="719" spans="7:12" x14ac:dyDescent="0.25">
      <c r="G719" s="17"/>
      <c r="H719" s="17"/>
      <c r="I719" s="17"/>
      <c r="J719" s="17"/>
      <c r="K719" s="17"/>
      <c r="L719" s="17"/>
    </row>
    <row r="720" spans="7:12" x14ac:dyDescent="0.25">
      <c r="G720" s="17"/>
      <c r="H720" s="17"/>
      <c r="I720" s="17"/>
      <c r="J720" s="17"/>
      <c r="K720" s="17"/>
      <c r="L720" s="17"/>
    </row>
    <row r="721" spans="7:12" x14ac:dyDescent="0.25">
      <c r="G721" s="17"/>
      <c r="H721" s="17"/>
      <c r="I721" s="17"/>
      <c r="J721" s="17"/>
      <c r="K721" s="17"/>
      <c r="L721" s="17"/>
    </row>
    <row r="722" spans="7:12" x14ac:dyDescent="0.25">
      <c r="G722" s="17"/>
      <c r="H722" s="17"/>
      <c r="I722" s="17"/>
      <c r="J722" s="17"/>
      <c r="K722" s="17"/>
      <c r="L722" s="17"/>
    </row>
    <row r="723" spans="7:12" x14ac:dyDescent="0.25">
      <c r="G723" s="17"/>
      <c r="H723" s="17"/>
      <c r="I723" s="17"/>
      <c r="J723" s="17"/>
      <c r="K723" s="17"/>
      <c r="L723" s="17"/>
    </row>
    <row r="724" spans="7:12" x14ac:dyDescent="0.25">
      <c r="G724" s="17"/>
      <c r="H724" s="17"/>
      <c r="I724" s="17"/>
      <c r="J724" s="17"/>
      <c r="K724" s="17"/>
      <c r="L724" s="17"/>
    </row>
    <row r="725" spans="7:12" x14ac:dyDescent="0.25">
      <c r="G725" s="17"/>
      <c r="H725" s="17"/>
      <c r="I725" s="17"/>
      <c r="J725" s="17"/>
      <c r="K725" s="17"/>
      <c r="L725" s="17"/>
    </row>
    <row r="726" spans="7:12" x14ac:dyDescent="0.25">
      <c r="G726" s="17"/>
      <c r="H726" s="17"/>
      <c r="I726" s="17"/>
      <c r="J726" s="17"/>
      <c r="K726" s="17"/>
      <c r="L726" s="17"/>
    </row>
    <row r="727" spans="7:12" x14ac:dyDescent="0.25">
      <c r="G727" s="17"/>
      <c r="H727" s="17"/>
      <c r="I727" s="17"/>
      <c r="J727" s="17"/>
      <c r="K727" s="17"/>
      <c r="L727" s="17"/>
    </row>
    <row r="728" spans="7:12" x14ac:dyDescent="0.25">
      <c r="G728" s="17"/>
      <c r="H728" s="17"/>
      <c r="I728" s="17"/>
      <c r="J728" s="17"/>
      <c r="K728" s="17"/>
      <c r="L728" s="17"/>
    </row>
    <row r="729" spans="7:12" x14ac:dyDescent="0.25">
      <c r="G729" s="17"/>
      <c r="H729" s="17"/>
      <c r="I729" s="17"/>
      <c r="J729" s="17"/>
      <c r="K729" s="17"/>
      <c r="L729" s="17"/>
    </row>
    <row r="730" spans="7:12" x14ac:dyDescent="0.25">
      <c r="G730" s="17"/>
      <c r="H730" s="17"/>
      <c r="I730" s="17"/>
      <c r="J730" s="17"/>
      <c r="K730" s="17"/>
      <c r="L730" s="17"/>
    </row>
    <row r="731" spans="7:12" x14ac:dyDescent="0.25">
      <c r="G731" s="17"/>
      <c r="H731" s="17"/>
      <c r="I731" s="17"/>
      <c r="J731" s="17"/>
      <c r="K731" s="17"/>
      <c r="L731" s="17"/>
    </row>
    <row r="732" spans="7:12" x14ac:dyDescent="0.25">
      <c r="G732" s="17"/>
      <c r="H732" s="17"/>
      <c r="I732" s="17"/>
      <c r="J732" s="17"/>
      <c r="K732" s="17"/>
      <c r="L732" s="17"/>
    </row>
    <row r="733" spans="7:12" x14ac:dyDescent="0.25">
      <c r="G733" s="17"/>
      <c r="H733" s="17"/>
      <c r="I733" s="17"/>
      <c r="J733" s="17"/>
      <c r="K733" s="17"/>
      <c r="L733" s="17"/>
    </row>
    <row r="734" spans="7:12" x14ac:dyDescent="0.25">
      <c r="G734" s="17"/>
      <c r="H734" s="17"/>
      <c r="I734" s="17"/>
      <c r="J734" s="17"/>
      <c r="K734" s="17"/>
      <c r="L734" s="17"/>
    </row>
    <row r="735" spans="7:12" x14ac:dyDescent="0.25">
      <c r="G735" s="17"/>
      <c r="H735" s="17"/>
      <c r="I735" s="17"/>
      <c r="J735" s="17"/>
      <c r="K735" s="17"/>
      <c r="L735" s="17"/>
    </row>
    <row r="736" spans="7:12" x14ac:dyDescent="0.25">
      <c r="G736" s="17"/>
      <c r="H736" s="17"/>
      <c r="I736" s="17"/>
      <c r="J736" s="17"/>
      <c r="K736" s="17"/>
      <c r="L736" s="17"/>
    </row>
    <row r="737" spans="7:12" x14ac:dyDescent="0.25">
      <c r="G737" s="17"/>
      <c r="H737" s="17"/>
      <c r="I737" s="17"/>
      <c r="J737" s="17"/>
      <c r="K737" s="17"/>
      <c r="L737" s="17"/>
    </row>
    <row r="738" spans="7:12" x14ac:dyDescent="0.25">
      <c r="G738" s="17"/>
      <c r="H738" s="17"/>
      <c r="I738" s="17"/>
      <c r="J738" s="17"/>
      <c r="K738" s="17"/>
      <c r="L738" s="17"/>
    </row>
    <row r="739" spans="7:12" x14ac:dyDescent="0.25">
      <c r="G739" s="17"/>
      <c r="H739" s="17"/>
      <c r="I739" s="17"/>
      <c r="J739" s="17"/>
      <c r="K739" s="17"/>
      <c r="L739" s="17"/>
    </row>
    <row r="740" spans="7:12" x14ac:dyDescent="0.25">
      <c r="G740" s="17"/>
      <c r="H740" s="17"/>
      <c r="I740" s="17"/>
      <c r="J740" s="17"/>
      <c r="K740" s="17"/>
      <c r="L740" s="17"/>
    </row>
    <row r="741" spans="7:12" x14ac:dyDescent="0.25">
      <c r="G741" s="17"/>
      <c r="H741" s="17"/>
      <c r="I741" s="17"/>
      <c r="J741" s="17"/>
      <c r="K741" s="17"/>
      <c r="L741" s="17"/>
    </row>
    <row r="742" spans="7:12" x14ac:dyDescent="0.25">
      <c r="G742" s="17"/>
      <c r="H742" s="17"/>
      <c r="I742" s="17"/>
      <c r="J742" s="17"/>
      <c r="K742" s="17"/>
      <c r="L742" s="17"/>
    </row>
    <row r="743" spans="7:12" x14ac:dyDescent="0.25">
      <c r="G743" s="17"/>
      <c r="H743" s="17"/>
      <c r="I743" s="17"/>
      <c r="J743" s="17"/>
      <c r="K743" s="17"/>
      <c r="L743" s="17"/>
    </row>
    <row r="744" spans="7:12" x14ac:dyDescent="0.25">
      <c r="G744" s="17"/>
      <c r="H744" s="17"/>
      <c r="I744" s="17"/>
      <c r="J744" s="17"/>
      <c r="K744" s="17"/>
      <c r="L744" s="17"/>
    </row>
    <row r="745" spans="7:12" x14ac:dyDescent="0.25">
      <c r="G745" s="17"/>
      <c r="H745" s="17"/>
      <c r="I745" s="17"/>
      <c r="J745" s="17"/>
      <c r="K745" s="17"/>
      <c r="L745" s="17"/>
    </row>
    <row r="746" spans="7:12" x14ac:dyDescent="0.25">
      <c r="G746" s="17"/>
      <c r="H746" s="17"/>
      <c r="I746" s="17"/>
      <c r="J746" s="17"/>
      <c r="K746" s="17"/>
      <c r="L746" s="17"/>
    </row>
    <row r="747" spans="7:12" x14ac:dyDescent="0.25">
      <c r="G747" s="17"/>
      <c r="H747" s="17"/>
      <c r="I747" s="17"/>
      <c r="J747" s="17"/>
      <c r="K747" s="17"/>
      <c r="L747" s="17"/>
    </row>
    <row r="748" spans="7:12" x14ac:dyDescent="0.25">
      <c r="G748" s="17"/>
      <c r="H748" s="17"/>
      <c r="I748" s="17"/>
      <c r="J748" s="17"/>
      <c r="K748" s="17"/>
      <c r="L748" s="17"/>
    </row>
    <row r="749" spans="7:12" x14ac:dyDescent="0.25">
      <c r="G749" s="17"/>
      <c r="H749" s="17"/>
      <c r="I749" s="17"/>
      <c r="J749" s="17"/>
      <c r="K749" s="17"/>
      <c r="L749" s="17"/>
    </row>
    <row r="750" spans="7:12" x14ac:dyDescent="0.25">
      <c r="G750" s="17"/>
      <c r="H750" s="17"/>
      <c r="I750" s="17"/>
      <c r="J750" s="17"/>
      <c r="K750" s="17"/>
      <c r="L750" s="17"/>
    </row>
    <row r="751" spans="7:12" x14ac:dyDescent="0.25">
      <c r="G751" s="17"/>
      <c r="H751" s="17"/>
      <c r="I751" s="17"/>
      <c r="J751" s="17"/>
      <c r="K751" s="17"/>
      <c r="L751" s="17"/>
    </row>
    <row r="752" spans="7:12" x14ac:dyDescent="0.25">
      <c r="G752" s="17"/>
      <c r="H752" s="17"/>
      <c r="I752" s="17"/>
      <c r="J752" s="17"/>
      <c r="K752" s="17"/>
      <c r="L752" s="17"/>
    </row>
    <row r="753" spans="7:12" x14ac:dyDescent="0.25">
      <c r="G753" s="17"/>
      <c r="H753" s="17"/>
      <c r="I753" s="17"/>
      <c r="J753" s="17"/>
      <c r="K753" s="17"/>
      <c r="L753" s="17"/>
    </row>
    <row r="754" spans="7:12" x14ac:dyDescent="0.25">
      <c r="G754" s="17"/>
      <c r="H754" s="17"/>
      <c r="I754" s="17"/>
      <c r="J754" s="17"/>
      <c r="K754" s="17"/>
      <c r="L754" s="17"/>
    </row>
    <row r="755" spans="7:12" x14ac:dyDescent="0.25">
      <c r="G755" s="17"/>
      <c r="H755" s="17"/>
      <c r="I755" s="17"/>
      <c r="J755" s="17"/>
      <c r="K755" s="17"/>
      <c r="L755" s="17"/>
    </row>
    <row r="756" spans="7:12" x14ac:dyDescent="0.25">
      <c r="G756" s="17"/>
      <c r="H756" s="17"/>
      <c r="I756" s="17"/>
      <c r="J756" s="17"/>
      <c r="K756" s="17"/>
      <c r="L756" s="17"/>
    </row>
    <row r="757" spans="7:12" x14ac:dyDescent="0.25">
      <c r="G757" s="17"/>
      <c r="H757" s="17"/>
      <c r="I757" s="17"/>
      <c r="J757" s="17"/>
      <c r="K757" s="17"/>
      <c r="L757" s="17"/>
    </row>
    <row r="758" spans="7:12" x14ac:dyDescent="0.25">
      <c r="G758" s="17"/>
      <c r="H758" s="17"/>
      <c r="I758" s="17"/>
      <c r="J758" s="17"/>
      <c r="K758" s="17"/>
      <c r="L758" s="17"/>
    </row>
    <row r="759" spans="7:12" x14ac:dyDescent="0.25">
      <c r="G759" s="17"/>
      <c r="H759" s="17"/>
      <c r="I759" s="17"/>
      <c r="J759" s="17"/>
      <c r="K759" s="17"/>
      <c r="L759" s="17"/>
    </row>
    <row r="760" spans="7:12" x14ac:dyDescent="0.25">
      <c r="G760" s="17"/>
      <c r="H760" s="17"/>
      <c r="I760" s="17"/>
      <c r="J760" s="17"/>
      <c r="K760" s="17"/>
      <c r="L760" s="17"/>
    </row>
    <row r="761" spans="7:12" x14ac:dyDescent="0.25">
      <c r="G761" s="17"/>
      <c r="H761" s="17"/>
      <c r="I761" s="17"/>
      <c r="J761" s="17"/>
      <c r="K761" s="17"/>
      <c r="L761" s="17"/>
    </row>
    <row r="762" spans="7:12" x14ac:dyDescent="0.25">
      <c r="G762" s="17"/>
      <c r="H762" s="17"/>
      <c r="I762" s="17"/>
      <c r="J762" s="17"/>
      <c r="K762" s="17"/>
      <c r="L762" s="17"/>
    </row>
    <row r="763" spans="7:12" x14ac:dyDescent="0.25">
      <c r="G763" s="17"/>
      <c r="H763" s="17"/>
      <c r="I763" s="17"/>
      <c r="J763" s="17"/>
      <c r="K763" s="17"/>
      <c r="L763" s="17"/>
    </row>
    <row r="764" spans="7:12" x14ac:dyDescent="0.25">
      <c r="G764" s="17"/>
      <c r="H764" s="17"/>
      <c r="I764" s="17"/>
      <c r="J764" s="17"/>
      <c r="K764" s="17"/>
      <c r="L764" s="17"/>
    </row>
    <row r="765" spans="7:12" x14ac:dyDescent="0.25">
      <c r="G765" s="17"/>
      <c r="H765" s="17"/>
      <c r="I765" s="17"/>
      <c r="J765" s="17"/>
      <c r="K765" s="17"/>
      <c r="L765" s="17"/>
    </row>
    <row r="766" spans="7:12" x14ac:dyDescent="0.25">
      <c r="G766" s="17"/>
      <c r="H766" s="17"/>
      <c r="I766" s="17"/>
      <c r="J766" s="17"/>
      <c r="K766" s="17"/>
      <c r="L766" s="17"/>
    </row>
    <row r="767" spans="7:12" x14ac:dyDescent="0.25">
      <c r="G767" s="17"/>
      <c r="H767" s="17"/>
      <c r="I767" s="17"/>
      <c r="J767" s="17"/>
      <c r="K767" s="17"/>
      <c r="L767" s="17"/>
    </row>
    <row r="768" spans="7:12" x14ac:dyDescent="0.25">
      <c r="G768" s="17"/>
      <c r="H768" s="17"/>
      <c r="I768" s="17"/>
      <c r="J768" s="17"/>
      <c r="K768" s="17"/>
      <c r="L768" s="17"/>
    </row>
    <row r="769" spans="7:12" x14ac:dyDescent="0.25">
      <c r="G769" s="17"/>
      <c r="H769" s="17"/>
      <c r="I769" s="17"/>
      <c r="J769" s="17"/>
      <c r="K769" s="17"/>
      <c r="L769" s="17"/>
    </row>
    <row r="770" spans="7:12" x14ac:dyDescent="0.25">
      <c r="G770" s="17"/>
      <c r="H770" s="17"/>
      <c r="I770" s="17"/>
      <c r="J770" s="17"/>
      <c r="K770" s="17"/>
      <c r="L770" s="17"/>
    </row>
    <row r="771" spans="7:12" x14ac:dyDescent="0.25">
      <c r="G771" s="17"/>
      <c r="H771" s="17"/>
      <c r="I771" s="17"/>
      <c r="J771" s="17"/>
      <c r="K771" s="17"/>
      <c r="L771" s="17"/>
    </row>
    <row r="772" spans="7:12" x14ac:dyDescent="0.25">
      <c r="G772" s="17"/>
      <c r="H772" s="17"/>
      <c r="I772" s="17"/>
      <c r="J772" s="17"/>
      <c r="K772" s="17"/>
      <c r="L772" s="17"/>
    </row>
    <row r="773" spans="7:12" x14ac:dyDescent="0.25">
      <c r="G773" s="17"/>
      <c r="H773" s="17"/>
      <c r="I773" s="17"/>
      <c r="J773" s="17"/>
      <c r="K773" s="17"/>
      <c r="L773" s="17"/>
    </row>
    <row r="774" spans="7:12" x14ac:dyDescent="0.25">
      <c r="G774" s="17"/>
      <c r="H774" s="17"/>
      <c r="I774" s="17"/>
      <c r="J774" s="17"/>
      <c r="K774" s="17"/>
      <c r="L774" s="17"/>
    </row>
    <row r="775" spans="7:12" x14ac:dyDescent="0.25">
      <c r="G775" s="17"/>
      <c r="H775" s="17"/>
      <c r="I775" s="17"/>
      <c r="J775" s="17"/>
      <c r="K775" s="17"/>
      <c r="L775" s="17"/>
    </row>
    <row r="776" spans="7:12" x14ac:dyDescent="0.25">
      <c r="G776" s="17"/>
      <c r="H776" s="17"/>
      <c r="I776" s="17"/>
      <c r="J776" s="17"/>
      <c r="K776" s="17"/>
      <c r="L776" s="17"/>
    </row>
    <row r="777" spans="7:12" x14ac:dyDescent="0.25">
      <c r="G777" s="17"/>
      <c r="H777" s="17"/>
      <c r="I777" s="17"/>
      <c r="J777" s="17"/>
      <c r="K777" s="17"/>
      <c r="L777" s="17"/>
    </row>
    <row r="778" spans="7:12" x14ac:dyDescent="0.25">
      <c r="G778" s="17"/>
      <c r="H778" s="17"/>
      <c r="I778" s="17"/>
      <c r="J778" s="17"/>
      <c r="K778" s="17"/>
      <c r="L778" s="17"/>
    </row>
    <row r="779" spans="7:12" x14ac:dyDescent="0.25">
      <c r="G779" s="17"/>
      <c r="H779" s="17"/>
      <c r="I779" s="17"/>
      <c r="J779" s="17"/>
      <c r="K779" s="17"/>
      <c r="L779" s="17"/>
    </row>
    <row r="780" spans="7:12" x14ac:dyDescent="0.25">
      <c r="G780" s="17"/>
      <c r="H780" s="17"/>
      <c r="I780" s="17"/>
      <c r="J780" s="17"/>
      <c r="K780" s="17"/>
      <c r="L780" s="17"/>
    </row>
    <row r="781" spans="7:12" x14ac:dyDescent="0.25">
      <c r="G781" s="17"/>
      <c r="H781" s="17"/>
      <c r="I781" s="17"/>
      <c r="J781" s="17"/>
      <c r="K781" s="17"/>
      <c r="L781" s="17"/>
    </row>
    <row r="782" spans="7:12" x14ac:dyDescent="0.25">
      <c r="G782" s="17"/>
      <c r="H782" s="17"/>
      <c r="I782" s="17"/>
      <c r="J782" s="17"/>
      <c r="K782" s="17"/>
      <c r="L782" s="17"/>
    </row>
    <row r="783" spans="7:12" x14ac:dyDescent="0.25">
      <c r="G783" s="17"/>
      <c r="H783" s="17"/>
      <c r="I783" s="17"/>
      <c r="J783" s="17"/>
      <c r="K783" s="17"/>
      <c r="L783" s="17"/>
    </row>
    <row r="784" spans="7:12" x14ac:dyDescent="0.25">
      <c r="G784" s="17"/>
      <c r="H784" s="17"/>
      <c r="I784" s="17"/>
      <c r="J784" s="17"/>
      <c r="K784" s="17"/>
      <c r="L784" s="17"/>
    </row>
    <row r="785" spans="7:12" x14ac:dyDescent="0.25">
      <c r="G785" s="17"/>
      <c r="H785" s="17"/>
      <c r="I785" s="17"/>
      <c r="J785" s="17"/>
      <c r="K785" s="17"/>
      <c r="L785" s="17"/>
    </row>
    <row r="786" spans="7:12" x14ac:dyDescent="0.25">
      <c r="G786" s="17"/>
      <c r="H786" s="17"/>
      <c r="I786" s="17"/>
      <c r="J786" s="17"/>
      <c r="K786" s="17"/>
      <c r="L786" s="17"/>
    </row>
    <row r="787" spans="7:12" x14ac:dyDescent="0.25">
      <c r="G787" s="17"/>
      <c r="H787" s="17"/>
      <c r="I787" s="17"/>
      <c r="J787" s="17"/>
      <c r="K787" s="17"/>
      <c r="L787" s="17"/>
    </row>
    <row r="788" spans="7:12" x14ac:dyDescent="0.25">
      <c r="G788" s="17"/>
      <c r="H788" s="17"/>
      <c r="I788" s="17"/>
      <c r="J788" s="17"/>
      <c r="K788" s="17"/>
      <c r="L788" s="17"/>
    </row>
    <row r="789" spans="7:12" x14ac:dyDescent="0.25">
      <c r="G789" s="17"/>
      <c r="H789" s="17"/>
      <c r="I789" s="17"/>
      <c r="J789" s="17"/>
      <c r="K789" s="17"/>
      <c r="L789" s="17"/>
    </row>
    <row r="790" spans="7:12" x14ac:dyDescent="0.25">
      <c r="G790" s="17"/>
      <c r="H790" s="17"/>
      <c r="I790" s="17"/>
      <c r="J790" s="17"/>
      <c r="K790" s="17"/>
      <c r="L790" s="17"/>
    </row>
    <row r="791" spans="7:12" x14ac:dyDescent="0.25">
      <c r="G791" s="17"/>
      <c r="H791" s="17"/>
      <c r="I791" s="17"/>
      <c r="J791" s="17"/>
      <c r="K791" s="17"/>
      <c r="L791" s="17"/>
    </row>
    <row r="792" spans="7:12" x14ac:dyDescent="0.25">
      <c r="G792" s="17"/>
      <c r="H792" s="17"/>
      <c r="I792" s="17"/>
      <c r="J792" s="17"/>
      <c r="K792" s="17"/>
      <c r="L792" s="17"/>
    </row>
    <row r="793" spans="7:12" x14ac:dyDescent="0.25">
      <c r="G793" s="17"/>
      <c r="H793" s="17"/>
      <c r="I793" s="17"/>
      <c r="J793" s="17"/>
      <c r="K793" s="17"/>
      <c r="L793" s="17"/>
    </row>
    <row r="794" spans="7:12" x14ac:dyDescent="0.25">
      <c r="G794" s="17"/>
      <c r="H794" s="17"/>
      <c r="I794" s="17"/>
      <c r="J794" s="17"/>
      <c r="K794" s="17"/>
      <c r="L794" s="17"/>
    </row>
    <row r="795" spans="7:12" x14ac:dyDescent="0.25">
      <c r="G795" s="17"/>
      <c r="H795" s="17"/>
      <c r="I795" s="17"/>
      <c r="J795" s="17"/>
      <c r="K795" s="17"/>
      <c r="L795" s="17"/>
    </row>
    <row r="796" spans="7:12" x14ac:dyDescent="0.25">
      <c r="G796" s="17"/>
      <c r="H796" s="17"/>
      <c r="I796" s="17"/>
      <c r="J796" s="17"/>
      <c r="K796" s="17"/>
      <c r="L796" s="17"/>
    </row>
    <row r="797" spans="7:12" x14ac:dyDescent="0.25">
      <c r="G797" s="17"/>
      <c r="H797" s="17"/>
      <c r="I797" s="17"/>
      <c r="J797" s="17"/>
      <c r="K797" s="17"/>
      <c r="L797" s="17"/>
    </row>
    <row r="798" spans="7:12" x14ac:dyDescent="0.25">
      <c r="G798" s="17"/>
      <c r="H798" s="17"/>
      <c r="I798" s="17"/>
      <c r="J798" s="17"/>
      <c r="K798" s="17"/>
      <c r="L798" s="17"/>
    </row>
    <row r="799" spans="7:12" x14ac:dyDescent="0.25">
      <c r="G799" s="17"/>
      <c r="H799" s="17"/>
      <c r="I799" s="17"/>
      <c r="J799" s="17"/>
      <c r="K799" s="17"/>
      <c r="L799" s="17"/>
    </row>
    <row r="800" spans="7:12" x14ac:dyDescent="0.25">
      <c r="G800" s="17"/>
      <c r="H800" s="17"/>
      <c r="I800" s="17"/>
      <c r="J800" s="17"/>
      <c r="K800" s="17"/>
      <c r="L800" s="17"/>
    </row>
    <row r="801" spans="7:12" x14ac:dyDescent="0.25">
      <c r="G801" s="17"/>
      <c r="H801" s="17"/>
      <c r="I801" s="17"/>
      <c r="J801" s="17"/>
      <c r="K801" s="17"/>
      <c r="L801" s="17"/>
    </row>
    <row r="802" spans="7:12" x14ac:dyDescent="0.25">
      <c r="G802" s="17"/>
      <c r="H802" s="17"/>
      <c r="I802" s="17"/>
      <c r="J802" s="17"/>
      <c r="K802" s="17"/>
      <c r="L802" s="17"/>
    </row>
    <row r="803" spans="7:12" x14ac:dyDescent="0.25">
      <c r="G803" s="17"/>
      <c r="H803" s="17"/>
      <c r="I803" s="17"/>
      <c r="J803" s="17"/>
      <c r="K803" s="17"/>
      <c r="L803" s="17"/>
    </row>
    <row r="804" spans="7:12" x14ac:dyDescent="0.25">
      <c r="G804" s="17"/>
      <c r="H804" s="17"/>
      <c r="I804" s="17"/>
      <c r="J804" s="17"/>
      <c r="K804" s="17"/>
      <c r="L804" s="17"/>
    </row>
    <row r="805" spans="7:12" x14ac:dyDescent="0.25">
      <c r="G805" s="17"/>
      <c r="H805" s="17"/>
      <c r="I805" s="17"/>
      <c r="J805" s="17"/>
      <c r="K805" s="17"/>
      <c r="L805" s="17"/>
    </row>
    <row r="806" spans="7:12" x14ac:dyDescent="0.25">
      <c r="G806" s="17"/>
      <c r="H806" s="17"/>
      <c r="I806" s="17"/>
      <c r="J806" s="17"/>
      <c r="K806" s="17"/>
      <c r="L806" s="17"/>
    </row>
    <row r="807" spans="7:12" x14ac:dyDescent="0.25">
      <c r="G807" s="17"/>
      <c r="H807" s="17"/>
      <c r="I807" s="17"/>
      <c r="J807" s="17"/>
      <c r="K807" s="17"/>
      <c r="L807" s="17"/>
    </row>
    <row r="808" spans="7:12" x14ac:dyDescent="0.25">
      <c r="G808" s="17"/>
      <c r="H808" s="17"/>
      <c r="I808" s="17"/>
      <c r="J808" s="17"/>
      <c r="K808" s="17"/>
      <c r="L808" s="17"/>
    </row>
    <row r="809" spans="7:12" x14ac:dyDescent="0.25">
      <c r="G809" s="17"/>
      <c r="H809" s="17"/>
      <c r="I809" s="17"/>
      <c r="J809" s="17"/>
      <c r="K809" s="17"/>
      <c r="L809" s="17"/>
    </row>
    <row r="810" spans="7:12" x14ac:dyDescent="0.25">
      <c r="G810" s="17"/>
      <c r="H810" s="17"/>
      <c r="I810" s="17"/>
      <c r="J810" s="17"/>
      <c r="K810" s="17"/>
      <c r="L810" s="17"/>
    </row>
    <row r="811" spans="7:12" x14ac:dyDescent="0.25">
      <c r="G811" s="17"/>
      <c r="H811" s="17"/>
      <c r="I811" s="17"/>
      <c r="J811" s="17"/>
      <c r="K811" s="17"/>
      <c r="L811" s="17"/>
    </row>
    <row r="812" spans="7:12" x14ac:dyDescent="0.25">
      <c r="G812" s="17"/>
      <c r="H812" s="17"/>
      <c r="I812" s="17"/>
      <c r="J812" s="17"/>
      <c r="K812" s="17"/>
      <c r="L812" s="17"/>
    </row>
    <row r="813" spans="7:12" x14ac:dyDescent="0.25">
      <c r="G813" s="17"/>
      <c r="H813" s="17"/>
      <c r="I813" s="17"/>
      <c r="J813" s="17"/>
      <c r="K813" s="17"/>
      <c r="L813" s="17"/>
    </row>
    <row r="814" spans="7:12" x14ac:dyDescent="0.25">
      <c r="G814" s="17"/>
      <c r="H814" s="17"/>
      <c r="I814" s="17"/>
      <c r="J814" s="17"/>
      <c r="K814" s="17"/>
      <c r="L814" s="17"/>
    </row>
    <row r="815" spans="7:12" x14ac:dyDescent="0.25">
      <c r="G815" s="17"/>
      <c r="H815" s="17"/>
      <c r="I815" s="17"/>
      <c r="J815" s="17"/>
      <c r="K815" s="17"/>
      <c r="L815" s="17"/>
    </row>
    <row r="816" spans="7:12" x14ac:dyDescent="0.25">
      <c r="G816" s="17"/>
      <c r="H816" s="17"/>
      <c r="I816" s="17"/>
      <c r="J816" s="17"/>
      <c r="K816" s="17"/>
      <c r="L816" s="17"/>
    </row>
    <row r="817" spans="7:12" x14ac:dyDescent="0.25">
      <c r="G817" s="17"/>
      <c r="H817" s="17"/>
      <c r="I817" s="17"/>
      <c r="J817" s="17"/>
      <c r="K817" s="17"/>
      <c r="L817" s="17"/>
    </row>
    <row r="818" spans="7:12" x14ac:dyDescent="0.25">
      <c r="G818" s="17"/>
      <c r="H818" s="17"/>
      <c r="I818" s="17"/>
      <c r="J818" s="17"/>
      <c r="K818" s="17"/>
      <c r="L818" s="17"/>
    </row>
    <row r="819" spans="7:12" x14ac:dyDescent="0.25">
      <c r="G819" s="17"/>
      <c r="H819" s="17"/>
      <c r="I819" s="17"/>
      <c r="J819" s="17"/>
      <c r="K819" s="17"/>
      <c r="L819" s="17"/>
    </row>
    <row r="820" spans="7:12" x14ac:dyDescent="0.25">
      <c r="G820" s="17"/>
      <c r="H820" s="17"/>
      <c r="I820" s="17"/>
      <c r="J820" s="17"/>
      <c r="K820" s="17"/>
      <c r="L820" s="17"/>
    </row>
    <row r="821" spans="7:12" x14ac:dyDescent="0.25">
      <c r="G821" s="17"/>
      <c r="H821" s="17"/>
      <c r="I821" s="17"/>
      <c r="J821" s="17"/>
      <c r="K821" s="17"/>
      <c r="L821" s="17"/>
    </row>
    <row r="822" spans="7:12" x14ac:dyDescent="0.25">
      <c r="G822" s="17"/>
      <c r="H822" s="17"/>
      <c r="I822" s="17"/>
      <c r="J822" s="17"/>
      <c r="K822" s="17"/>
      <c r="L822" s="17"/>
    </row>
    <row r="823" spans="7:12" x14ac:dyDescent="0.25">
      <c r="G823" s="17"/>
      <c r="H823" s="17"/>
      <c r="I823" s="17"/>
      <c r="J823" s="17"/>
      <c r="K823" s="17"/>
      <c r="L823" s="17"/>
    </row>
    <row r="824" spans="7:12" x14ac:dyDescent="0.25">
      <c r="G824" s="17"/>
      <c r="H824" s="17"/>
      <c r="I824" s="17"/>
      <c r="J824" s="17"/>
      <c r="K824" s="17"/>
      <c r="L824" s="17"/>
    </row>
    <row r="825" spans="7:12" x14ac:dyDescent="0.25">
      <c r="G825" s="17"/>
      <c r="H825" s="17"/>
      <c r="I825" s="17"/>
      <c r="J825" s="17"/>
      <c r="K825" s="17"/>
      <c r="L825" s="17"/>
    </row>
    <row r="826" spans="7:12" x14ac:dyDescent="0.25">
      <c r="G826" s="17"/>
      <c r="H826" s="17"/>
      <c r="I826" s="17"/>
      <c r="J826" s="17"/>
      <c r="K826" s="17"/>
      <c r="L826" s="17"/>
    </row>
    <row r="827" spans="7:12" x14ac:dyDescent="0.25">
      <c r="G827" s="17"/>
      <c r="H827" s="17"/>
      <c r="I827" s="17"/>
      <c r="J827" s="17"/>
      <c r="K827" s="17"/>
      <c r="L827" s="17"/>
    </row>
    <row r="828" spans="7:12" x14ac:dyDescent="0.25">
      <c r="G828" s="17"/>
      <c r="H828" s="17"/>
      <c r="I828" s="17"/>
      <c r="J828" s="17"/>
      <c r="K828" s="17"/>
      <c r="L828" s="17"/>
    </row>
    <row r="829" spans="7:12" x14ac:dyDescent="0.25">
      <c r="G829" s="17"/>
      <c r="H829" s="17"/>
      <c r="I829" s="17"/>
      <c r="J829" s="17"/>
      <c r="K829" s="17"/>
      <c r="L829" s="17"/>
    </row>
    <row r="830" spans="7:12" x14ac:dyDescent="0.25">
      <c r="G830" s="17"/>
      <c r="H830" s="17"/>
      <c r="I830" s="17"/>
      <c r="J830" s="17"/>
      <c r="K830" s="17"/>
      <c r="L830" s="17"/>
    </row>
    <row r="831" spans="7:12" x14ac:dyDescent="0.25">
      <c r="G831" s="17"/>
      <c r="H831" s="17"/>
      <c r="I831" s="17"/>
      <c r="J831" s="17"/>
      <c r="K831" s="17"/>
      <c r="L831" s="17"/>
    </row>
    <row r="832" spans="7:12" x14ac:dyDescent="0.25">
      <c r="G832" s="17"/>
      <c r="H832" s="17"/>
      <c r="I832" s="17"/>
      <c r="J832" s="17"/>
      <c r="K832" s="17"/>
      <c r="L832" s="17"/>
    </row>
    <row r="833" spans="7:12" x14ac:dyDescent="0.25">
      <c r="G833" s="17"/>
      <c r="H833" s="17"/>
      <c r="I833" s="17"/>
      <c r="J833" s="17"/>
      <c r="K833" s="17"/>
      <c r="L833" s="17"/>
    </row>
    <row r="834" spans="7:12" x14ac:dyDescent="0.25">
      <c r="G834" s="17"/>
      <c r="H834" s="17"/>
      <c r="I834" s="17"/>
      <c r="J834" s="17"/>
      <c r="K834" s="17"/>
      <c r="L834" s="17"/>
    </row>
    <row r="835" spans="7:12" x14ac:dyDescent="0.25">
      <c r="G835" s="17"/>
      <c r="H835" s="17"/>
      <c r="I835" s="17"/>
      <c r="J835" s="17"/>
      <c r="K835" s="17"/>
      <c r="L835" s="17"/>
    </row>
    <row r="836" spans="7:12" x14ac:dyDescent="0.25">
      <c r="G836" s="17"/>
      <c r="H836" s="17"/>
      <c r="I836" s="17"/>
      <c r="J836" s="17"/>
      <c r="K836" s="17"/>
      <c r="L836" s="17"/>
    </row>
    <row r="837" spans="7:12" x14ac:dyDescent="0.25">
      <c r="G837" s="17"/>
      <c r="H837" s="17"/>
      <c r="I837" s="17"/>
      <c r="J837" s="17"/>
      <c r="K837" s="17"/>
      <c r="L837" s="17"/>
    </row>
    <row r="838" spans="7:12" x14ac:dyDescent="0.25">
      <c r="G838" s="17"/>
      <c r="H838" s="17"/>
      <c r="I838" s="17"/>
      <c r="J838" s="17"/>
      <c r="K838" s="17"/>
      <c r="L838" s="17"/>
    </row>
    <row r="839" spans="7:12" x14ac:dyDescent="0.25">
      <c r="G839" s="17"/>
      <c r="H839" s="17"/>
      <c r="I839" s="17"/>
      <c r="J839" s="17"/>
      <c r="K839" s="17"/>
      <c r="L839" s="17"/>
    </row>
    <row r="840" spans="7:12" x14ac:dyDescent="0.25">
      <c r="G840" s="17"/>
      <c r="H840" s="17"/>
      <c r="I840" s="17"/>
      <c r="J840" s="17"/>
      <c r="K840" s="17"/>
      <c r="L840" s="17"/>
    </row>
    <row r="841" spans="7:12" x14ac:dyDescent="0.25">
      <c r="G841" s="17"/>
      <c r="H841" s="17"/>
      <c r="I841" s="17"/>
      <c r="J841" s="17"/>
      <c r="K841" s="17"/>
      <c r="L841" s="17"/>
    </row>
    <row r="842" spans="7:12" x14ac:dyDescent="0.25">
      <c r="G842" s="17"/>
      <c r="H842" s="17"/>
      <c r="I842" s="17"/>
      <c r="J842" s="17"/>
      <c r="K842" s="17"/>
      <c r="L842" s="17"/>
    </row>
    <row r="843" spans="7:12" x14ac:dyDescent="0.25">
      <c r="G843" s="17"/>
      <c r="H843" s="17"/>
      <c r="I843" s="17"/>
      <c r="J843" s="17"/>
      <c r="K843" s="17"/>
      <c r="L843" s="17"/>
    </row>
    <row r="844" spans="7:12" x14ac:dyDescent="0.25">
      <c r="G844" s="17"/>
      <c r="H844" s="17"/>
      <c r="I844" s="17"/>
      <c r="J844" s="17"/>
      <c r="K844" s="17"/>
      <c r="L844" s="17"/>
    </row>
    <row r="845" spans="7:12" x14ac:dyDescent="0.25">
      <c r="G845" s="17"/>
      <c r="H845" s="17"/>
      <c r="I845" s="17"/>
      <c r="J845" s="17"/>
      <c r="K845" s="17"/>
      <c r="L845" s="17"/>
    </row>
    <row r="846" spans="7:12" x14ac:dyDescent="0.25">
      <c r="G846" s="17"/>
      <c r="H846" s="17"/>
      <c r="I846" s="17"/>
      <c r="J846" s="17"/>
      <c r="K846" s="17"/>
      <c r="L846" s="17"/>
    </row>
    <row r="847" spans="7:12" x14ac:dyDescent="0.25">
      <c r="G847" s="17"/>
      <c r="H847" s="17"/>
      <c r="I847" s="17"/>
      <c r="J847" s="17"/>
      <c r="K847" s="17"/>
      <c r="L847" s="17"/>
    </row>
    <row r="848" spans="7:12" x14ac:dyDescent="0.25">
      <c r="G848" s="17"/>
      <c r="H848" s="17"/>
      <c r="I848" s="17"/>
      <c r="J848" s="17"/>
      <c r="K848" s="17"/>
      <c r="L848" s="17"/>
    </row>
    <row r="849" spans="7:12" x14ac:dyDescent="0.25">
      <c r="G849" s="17"/>
      <c r="H849" s="17"/>
      <c r="I849" s="17"/>
      <c r="J849" s="17"/>
      <c r="K849" s="17"/>
      <c r="L849" s="17"/>
    </row>
    <row r="850" spans="7:12" x14ac:dyDescent="0.25">
      <c r="G850" s="17"/>
      <c r="H850" s="17"/>
      <c r="I850" s="17"/>
      <c r="J850" s="17"/>
      <c r="K850" s="17"/>
      <c r="L850" s="17"/>
    </row>
    <row r="851" spans="7:12" x14ac:dyDescent="0.25">
      <c r="G851" s="17"/>
      <c r="H851" s="17"/>
      <c r="I851" s="17"/>
      <c r="J851" s="17"/>
      <c r="K851" s="17"/>
      <c r="L851" s="17"/>
    </row>
    <row r="852" spans="7:12" x14ac:dyDescent="0.25">
      <c r="G852" s="17"/>
      <c r="H852" s="17"/>
      <c r="I852" s="17"/>
      <c r="J852" s="17"/>
      <c r="K852" s="17"/>
      <c r="L852" s="17"/>
    </row>
    <row r="853" spans="7:12" x14ac:dyDescent="0.25">
      <c r="G853" s="17"/>
      <c r="H853" s="17"/>
      <c r="I853" s="17"/>
      <c r="J853" s="17"/>
      <c r="K853" s="17"/>
      <c r="L853" s="17"/>
    </row>
    <row r="854" spans="7:12" x14ac:dyDescent="0.25">
      <c r="G854" s="17"/>
      <c r="H854" s="17"/>
      <c r="I854" s="17"/>
      <c r="J854" s="17"/>
      <c r="K854" s="17"/>
      <c r="L854" s="17"/>
    </row>
    <row r="855" spans="7:12" x14ac:dyDescent="0.25">
      <c r="G855" s="17"/>
      <c r="H855" s="17"/>
      <c r="I855" s="17"/>
      <c r="J855" s="17"/>
      <c r="K855" s="17"/>
      <c r="L855" s="17"/>
    </row>
    <row r="856" spans="7:12" x14ac:dyDescent="0.25">
      <c r="G856" s="17"/>
      <c r="H856" s="17"/>
      <c r="I856" s="17"/>
      <c r="J856" s="17"/>
      <c r="K856" s="17"/>
      <c r="L856" s="17"/>
    </row>
    <row r="857" spans="7:12" x14ac:dyDescent="0.25">
      <c r="G857" s="17"/>
      <c r="H857" s="17"/>
      <c r="I857" s="17"/>
      <c r="J857" s="17"/>
      <c r="K857" s="17"/>
      <c r="L857" s="17"/>
    </row>
    <row r="858" spans="7:12" x14ac:dyDescent="0.25">
      <c r="G858" s="17"/>
      <c r="H858" s="17"/>
      <c r="I858" s="17"/>
      <c r="J858" s="17"/>
      <c r="K858" s="17"/>
      <c r="L858" s="17"/>
    </row>
    <row r="859" spans="7:12" x14ac:dyDescent="0.25">
      <c r="G859" s="17"/>
      <c r="H859" s="17"/>
      <c r="I859" s="17"/>
      <c r="J859" s="17"/>
      <c r="K859" s="17"/>
      <c r="L859" s="17"/>
    </row>
    <row r="860" spans="7:12" x14ac:dyDescent="0.25">
      <c r="G860" s="17"/>
      <c r="H860" s="17"/>
      <c r="I860" s="17"/>
      <c r="J860" s="17"/>
      <c r="K860" s="17"/>
      <c r="L860" s="17"/>
    </row>
    <row r="861" spans="7:12" x14ac:dyDescent="0.25">
      <c r="G861" s="17"/>
      <c r="H861" s="17"/>
      <c r="I861" s="17"/>
      <c r="J861" s="17"/>
      <c r="K861" s="17"/>
      <c r="L861" s="17"/>
    </row>
    <row r="862" spans="7:12" x14ac:dyDescent="0.25">
      <c r="G862" s="17"/>
      <c r="H862" s="17"/>
      <c r="I862" s="17"/>
      <c r="J862" s="17"/>
      <c r="K862" s="17"/>
      <c r="L862" s="17"/>
    </row>
    <row r="863" spans="7:12" x14ac:dyDescent="0.25">
      <c r="G863" s="17"/>
      <c r="H863" s="17"/>
      <c r="I863" s="17"/>
      <c r="J863" s="17"/>
      <c r="K863" s="17"/>
      <c r="L863" s="17"/>
    </row>
    <row r="864" spans="7:12" x14ac:dyDescent="0.25">
      <c r="G864" s="17"/>
      <c r="H864" s="17"/>
      <c r="I864" s="17"/>
      <c r="J864" s="17"/>
      <c r="K864" s="17"/>
      <c r="L864" s="17"/>
    </row>
    <row r="865" spans="7:12" x14ac:dyDescent="0.25">
      <c r="G865" s="17"/>
      <c r="H865" s="17"/>
      <c r="I865" s="17"/>
      <c r="J865" s="17"/>
      <c r="K865" s="17"/>
      <c r="L865" s="17"/>
    </row>
    <row r="866" spans="7:12" x14ac:dyDescent="0.25">
      <c r="G866" s="17"/>
      <c r="H866" s="17"/>
      <c r="I866" s="17"/>
      <c r="J866" s="17"/>
      <c r="K866" s="17"/>
      <c r="L866" s="17"/>
    </row>
    <row r="867" spans="7:12" x14ac:dyDescent="0.25">
      <c r="G867" s="17"/>
      <c r="H867" s="17"/>
      <c r="I867" s="17"/>
      <c r="J867" s="17"/>
      <c r="K867" s="17"/>
      <c r="L867" s="17"/>
    </row>
    <row r="868" spans="7:12" x14ac:dyDescent="0.25">
      <c r="G868" s="17"/>
      <c r="H868" s="17"/>
      <c r="I868" s="17"/>
      <c r="J868" s="17"/>
      <c r="K868" s="17"/>
      <c r="L868" s="17"/>
    </row>
    <row r="869" spans="7:12" x14ac:dyDescent="0.25">
      <c r="G869" s="17"/>
      <c r="H869" s="17"/>
      <c r="I869" s="17"/>
      <c r="J869" s="17"/>
      <c r="K869" s="17"/>
      <c r="L869" s="17"/>
    </row>
    <row r="870" spans="7:12" x14ac:dyDescent="0.25">
      <c r="G870" s="17"/>
      <c r="H870" s="17"/>
      <c r="I870" s="17"/>
      <c r="J870" s="17"/>
      <c r="K870" s="17"/>
      <c r="L870" s="17"/>
    </row>
    <row r="871" spans="7:12" x14ac:dyDescent="0.25">
      <c r="G871" s="17"/>
      <c r="H871" s="17"/>
      <c r="I871" s="17"/>
      <c r="J871" s="17"/>
      <c r="K871" s="17"/>
      <c r="L871" s="17"/>
    </row>
    <row r="872" spans="7:12" x14ac:dyDescent="0.25">
      <c r="G872" s="17"/>
      <c r="H872" s="17"/>
      <c r="I872" s="17"/>
      <c r="J872" s="17"/>
      <c r="K872" s="17"/>
      <c r="L872" s="17"/>
    </row>
    <row r="873" spans="7:12" x14ac:dyDescent="0.25">
      <c r="G873" s="17"/>
      <c r="H873" s="17"/>
      <c r="I873" s="17"/>
      <c r="J873" s="17"/>
      <c r="K873" s="17"/>
      <c r="L873" s="17"/>
    </row>
    <row r="874" spans="7:12" x14ac:dyDescent="0.25">
      <c r="G874" s="17"/>
      <c r="H874" s="17"/>
      <c r="I874" s="17"/>
      <c r="J874" s="17"/>
      <c r="K874" s="17"/>
      <c r="L874" s="17"/>
    </row>
    <row r="875" spans="7:12" x14ac:dyDescent="0.25">
      <c r="G875" s="17"/>
      <c r="H875" s="17"/>
      <c r="I875" s="17"/>
      <c r="J875" s="17"/>
      <c r="K875" s="17"/>
      <c r="L875" s="17"/>
    </row>
    <row r="876" spans="7:12" x14ac:dyDescent="0.25">
      <c r="G876" s="17"/>
      <c r="H876" s="17"/>
      <c r="I876" s="17"/>
      <c r="J876" s="17"/>
      <c r="K876" s="17"/>
      <c r="L876" s="17"/>
    </row>
    <row r="877" spans="7:12" x14ac:dyDescent="0.25">
      <c r="G877" s="17"/>
      <c r="H877" s="17"/>
      <c r="I877" s="17"/>
      <c r="J877" s="17"/>
      <c r="K877" s="17"/>
      <c r="L877" s="17"/>
    </row>
    <row r="878" spans="7:12" x14ac:dyDescent="0.25">
      <c r="G878" s="17"/>
      <c r="H878" s="17"/>
      <c r="I878" s="17"/>
      <c r="J878" s="17"/>
      <c r="K878" s="17"/>
      <c r="L878" s="17"/>
    </row>
    <row r="879" spans="7:12" x14ac:dyDescent="0.25">
      <c r="G879" s="17"/>
      <c r="H879" s="17"/>
      <c r="I879" s="17"/>
      <c r="J879" s="17"/>
      <c r="K879" s="17"/>
      <c r="L879" s="17"/>
    </row>
    <row r="880" spans="7:12" x14ac:dyDescent="0.25">
      <c r="G880" s="17"/>
      <c r="H880" s="17"/>
      <c r="I880" s="17"/>
      <c r="J880" s="17"/>
      <c r="K880" s="17"/>
      <c r="L880" s="17"/>
    </row>
    <row r="881" spans="7:12" x14ac:dyDescent="0.25">
      <c r="G881" s="17"/>
      <c r="H881" s="17"/>
      <c r="I881" s="17"/>
      <c r="J881" s="17"/>
      <c r="K881" s="17"/>
      <c r="L881" s="17"/>
    </row>
    <row r="882" spans="7:12" x14ac:dyDescent="0.25">
      <c r="G882" s="17"/>
      <c r="H882" s="17"/>
      <c r="I882" s="17"/>
      <c r="J882" s="17"/>
      <c r="K882" s="17"/>
      <c r="L882" s="17"/>
    </row>
    <row r="883" spans="7:12" x14ac:dyDescent="0.25">
      <c r="G883" s="17"/>
      <c r="H883" s="17"/>
      <c r="I883" s="17"/>
      <c r="J883" s="17"/>
      <c r="K883" s="17"/>
      <c r="L883" s="17"/>
    </row>
    <row r="884" spans="7:12" x14ac:dyDescent="0.25">
      <c r="G884" s="17"/>
      <c r="H884" s="17"/>
      <c r="I884" s="17"/>
      <c r="J884" s="17"/>
      <c r="K884" s="17"/>
      <c r="L884" s="17"/>
    </row>
    <row r="885" spans="7:12" x14ac:dyDescent="0.25">
      <c r="G885" s="17"/>
      <c r="H885" s="17"/>
      <c r="I885" s="17"/>
      <c r="J885" s="17"/>
      <c r="K885" s="17"/>
      <c r="L885" s="17"/>
    </row>
    <row r="886" spans="7:12" x14ac:dyDescent="0.25">
      <c r="G886" s="17"/>
      <c r="H886" s="17"/>
      <c r="I886" s="17"/>
      <c r="J886" s="17"/>
      <c r="K886" s="17"/>
      <c r="L886" s="17"/>
    </row>
    <row r="887" spans="7:12" x14ac:dyDescent="0.25">
      <c r="G887" s="17"/>
      <c r="H887" s="17"/>
      <c r="I887" s="17"/>
      <c r="J887" s="17"/>
      <c r="K887" s="17"/>
      <c r="L887" s="17"/>
    </row>
    <row r="888" spans="7:12" x14ac:dyDescent="0.25">
      <c r="G888" s="17"/>
      <c r="H888" s="17"/>
      <c r="I888" s="17"/>
      <c r="J888" s="17"/>
      <c r="K888" s="17"/>
      <c r="L888" s="17"/>
    </row>
    <row r="889" spans="7:12" x14ac:dyDescent="0.25">
      <c r="G889" s="17"/>
      <c r="H889" s="17"/>
      <c r="I889" s="17"/>
      <c r="J889" s="17"/>
      <c r="K889" s="17"/>
      <c r="L889" s="17"/>
    </row>
    <row r="890" spans="7:12" x14ac:dyDescent="0.25">
      <c r="G890" s="17"/>
      <c r="H890" s="17"/>
      <c r="I890" s="17"/>
      <c r="J890" s="17"/>
      <c r="K890" s="17"/>
      <c r="L890" s="17"/>
    </row>
    <row r="891" spans="7:12" x14ac:dyDescent="0.25">
      <c r="G891" s="17"/>
      <c r="H891" s="17"/>
      <c r="I891" s="17"/>
      <c r="J891" s="17"/>
      <c r="K891" s="17"/>
      <c r="L891" s="17"/>
    </row>
    <row r="892" spans="7:12" x14ac:dyDescent="0.25">
      <c r="G892" s="17"/>
      <c r="H892" s="17"/>
      <c r="I892" s="17"/>
      <c r="J892" s="17"/>
      <c r="K892" s="17"/>
      <c r="L892" s="17"/>
    </row>
    <row r="893" spans="7:12" x14ac:dyDescent="0.25">
      <c r="G893" s="17"/>
      <c r="H893" s="17"/>
      <c r="I893" s="17"/>
      <c r="J893" s="17"/>
      <c r="K893" s="17"/>
      <c r="L893" s="17"/>
    </row>
    <row r="894" spans="7:12" x14ac:dyDescent="0.25">
      <c r="G894" s="17"/>
      <c r="H894" s="17"/>
      <c r="I894" s="17"/>
      <c r="J894" s="17"/>
      <c r="K894" s="17"/>
      <c r="L894" s="17"/>
    </row>
    <row r="895" spans="7:12" x14ac:dyDescent="0.25">
      <c r="G895" s="17"/>
      <c r="H895" s="17"/>
      <c r="I895" s="17"/>
      <c r="J895" s="17"/>
      <c r="K895" s="17"/>
      <c r="L895" s="17"/>
    </row>
    <row r="896" spans="7:12" x14ac:dyDescent="0.25">
      <c r="G896" s="17"/>
      <c r="H896" s="17"/>
      <c r="I896" s="17"/>
      <c r="J896" s="17"/>
      <c r="K896" s="17"/>
      <c r="L896" s="17"/>
    </row>
    <row r="897" spans="7:12" x14ac:dyDescent="0.25">
      <c r="G897" s="17"/>
      <c r="H897" s="17"/>
      <c r="I897" s="17"/>
      <c r="J897" s="17"/>
      <c r="K897" s="17"/>
      <c r="L897" s="17"/>
    </row>
    <row r="898" spans="7:12" x14ac:dyDescent="0.25">
      <c r="G898" s="17"/>
      <c r="H898" s="17"/>
      <c r="I898" s="17"/>
      <c r="J898" s="17"/>
      <c r="K898" s="17"/>
      <c r="L898" s="17"/>
    </row>
    <row r="899" spans="7:12" x14ac:dyDescent="0.25">
      <c r="G899" s="17"/>
      <c r="H899" s="17"/>
      <c r="I899" s="17"/>
      <c r="J899" s="17"/>
      <c r="K899" s="17"/>
      <c r="L899" s="17"/>
    </row>
    <row r="900" spans="7:12" x14ac:dyDescent="0.25">
      <c r="G900" s="17"/>
      <c r="H900" s="17"/>
      <c r="I900" s="17"/>
      <c r="J900" s="17"/>
      <c r="K900" s="17"/>
      <c r="L900" s="17"/>
    </row>
    <row r="901" spans="7:12" x14ac:dyDescent="0.25">
      <c r="G901" s="17"/>
      <c r="H901" s="17"/>
      <c r="I901" s="17"/>
      <c r="J901" s="17"/>
      <c r="K901" s="17"/>
      <c r="L901" s="17"/>
    </row>
    <row r="902" spans="7:12" x14ac:dyDescent="0.25">
      <c r="G902" s="17"/>
      <c r="H902" s="17"/>
      <c r="I902" s="17"/>
      <c r="J902" s="17"/>
      <c r="K902" s="17"/>
      <c r="L902" s="17"/>
    </row>
    <row r="903" spans="7:12" x14ac:dyDescent="0.25">
      <c r="G903" s="17"/>
      <c r="H903" s="17"/>
      <c r="I903" s="17"/>
      <c r="J903" s="17"/>
      <c r="K903" s="17"/>
      <c r="L903" s="17"/>
    </row>
    <row r="904" spans="7:12" x14ac:dyDescent="0.25">
      <c r="G904" s="17"/>
      <c r="H904" s="17"/>
      <c r="I904" s="17"/>
      <c r="J904" s="17"/>
      <c r="K904" s="17"/>
      <c r="L904" s="17"/>
    </row>
    <row r="905" spans="7:12" x14ac:dyDescent="0.25">
      <c r="G905" s="17"/>
      <c r="H905" s="17"/>
      <c r="I905" s="17"/>
      <c r="J905" s="17"/>
      <c r="K905" s="17"/>
      <c r="L905" s="17"/>
    </row>
    <row r="906" spans="7:12" x14ac:dyDescent="0.25">
      <c r="G906" s="17"/>
      <c r="H906" s="17"/>
      <c r="I906" s="17"/>
      <c r="J906" s="17"/>
      <c r="K906" s="17"/>
      <c r="L906" s="17"/>
    </row>
    <row r="907" spans="7:12" x14ac:dyDescent="0.25">
      <c r="G907" s="17"/>
      <c r="H907" s="17"/>
      <c r="I907" s="17"/>
      <c r="J907" s="17"/>
      <c r="K907" s="17"/>
      <c r="L907" s="17"/>
    </row>
    <row r="908" spans="7:12" x14ac:dyDescent="0.25">
      <c r="G908" s="17"/>
      <c r="H908" s="17"/>
      <c r="I908" s="17"/>
      <c r="J908" s="17"/>
      <c r="K908" s="17"/>
      <c r="L908" s="17"/>
    </row>
    <row r="909" spans="7:12" x14ac:dyDescent="0.25">
      <c r="G909" s="17"/>
      <c r="H909" s="17"/>
      <c r="I909" s="17"/>
      <c r="J909" s="17"/>
      <c r="K909" s="17"/>
      <c r="L909" s="17"/>
    </row>
    <row r="910" spans="7:12" x14ac:dyDescent="0.25">
      <c r="G910" s="17"/>
      <c r="H910" s="17"/>
      <c r="I910" s="17"/>
      <c r="J910" s="17"/>
      <c r="K910" s="17"/>
      <c r="L910" s="17"/>
    </row>
    <row r="911" spans="7:12" x14ac:dyDescent="0.25">
      <c r="G911" s="17"/>
      <c r="H911" s="17"/>
      <c r="I911" s="17"/>
      <c r="J911" s="17"/>
      <c r="K911" s="17"/>
      <c r="L911" s="17"/>
    </row>
    <row r="912" spans="7:12" x14ac:dyDescent="0.25">
      <c r="G912" s="17"/>
      <c r="H912" s="17"/>
      <c r="I912" s="17"/>
      <c r="J912" s="17"/>
      <c r="K912" s="17"/>
      <c r="L912" s="17"/>
    </row>
    <row r="913" spans="7:12" x14ac:dyDescent="0.25">
      <c r="G913" s="17"/>
      <c r="H913" s="17"/>
      <c r="I913" s="17"/>
      <c r="J913" s="17"/>
      <c r="K913" s="17"/>
      <c r="L913" s="17"/>
    </row>
    <row r="914" spans="7:12" x14ac:dyDescent="0.25">
      <c r="G914" s="17"/>
      <c r="H914" s="17"/>
      <c r="I914" s="17"/>
      <c r="J914" s="17"/>
      <c r="K914" s="17"/>
      <c r="L914" s="17"/>
    </row>
    <row r="915" spans="7:12" x14ac:dyDescent="0.25">
      <c r="G915" s="17"/>
      <c r="H915" s="17"/>
      <c r="I915" s="17"/>
      <c r="J915" s="17"/>
      <c r="K915" s="17"/>
      <c r="L915" s="17"/>
    </row>
    <row r="916" spans="7:12" x14ac:dyDescent="0.25">
      <c r="G916" s="17"/>
      <c r="H916" s="17"/>
      <c r="I916" s="17"/>
      <c r="J916" s="17"/>
      <c r="K916" s="17"/>
      <c r="L916" s="17"/>
    </row>
    <row r="917" spans="7:12" x14ac:dyDescent="0.25">
      <c r="G917" s="17"/>
      <c r="H917" s="17"/>
      <c r="I917" s="17"/>
      <c r="J917" s="17"/>
      <c r="K917" s="17"/>
      <c r="L917" s="17"/>
    </row>
    <row r="918" spans="7:12" x14ac:dyDescent="0.25">
      <c r="G918" s="17"/>
      <c r="H918" s="17"/>
      <c r="I918" s="17"/>
      <c r="J918" s="17"/>
      <c r="K918" s="17"/>
      <c r="L918" s="17"/>
    </row>
    <row r="919" spans="7:12" x14ac:dyDescent="0.25">
      <c r="G919" s="17"/>
      <c r="H919" s="17"/>
      <c r="I919" s="17"/>
      <c r="J919" s="17"/>
      <c r="K919" s="17"/>
      <c r="L919" s="17"/>
    </row>
    <row r="920" spans="7:12" x14ac:dyDescent="0.25">
      <c r="G920" s="17"/>
      <c r="H920" s="17"/>
      <c r="I920" s="17"/>
      <c r="J920" s="17"/>
      <c r="K920" s="17"/>
      <c r="L920" s="17"/>
    </row>
    <row r="921" spans="7:12" x14ac:dyDescent="0.25">
      <c r="G921" s="17"/>
      <c r="H921" s="17"/>
      <c r="I921" s="17"/>
      <c r="J921" s="17"/>
      <c r="K921" s="17"/>
      <c r="L921" s="17"/>
    </row>
    <row r="922" spans="7:12" x14ac:dyDescent="0.25">
      <c r="G922" s="17"/>
      <c r="H922" s="17"/>
      <c r="I922" s="17"/>
      <c r="J922" s="17"/>
      <c r="K922" s="17"/>
      <c r="L922" s="17"/>
    </row>
    <row r="923" spans="7:12" x14ac:dyDescent="0.25">
      <c r="G923" s="17"/>
      <c r="H923" s="17"/>
      <c r="I923" s="17"/>
      <c r="J923" s="17"/>
      <c r="K923" s="17"/>
      <c r="L923" s="17"/>
    </row>
    <row r="924" spans="7:12" x14ac:dyDescent="0.25">
      <c r="G924" s="17"/>
      <c r="H924" s="17"/>
      <c r="I924" s="17"/>
      <c r="J924" s="17"/>
      <c r="K924" s="17"/>
      <c r="L924" s="17"/>
    </row>
    <row r="925" spans="7:12" x14ac:dyDescent="0.25">
      <c r="G925" s="17"/>
      <c r="H925" s="17"/>
      <c r="I925" s="17"/>
      <c r="J925" s="17"/>
      <c r="K925" s="17"/>
      <c r="L925" s="17"/>
    </row>
    <row r="926" spans="7:12" x14ac:dyDescent="0.25">
      <c r="G926" s="17"/>
      <c r="H926" s="17"/>
      <c r="I926" s="17"/>
      <c r="J926" s="17"/>
      <c r="K926" s="17"/>
      <c r="L926" s="17"/>
    </row>
    <row r="927" spans="7:12" x14ac:dyDescent="0.25">
      <c r="G927" s="17"/>
      <c r="H927" s="17"/>
      <c r="I927" s="17"/>
      <c r="J927" s="17"/>
      <c r="K927" s="17"/>
      <c r="L927" s="17"/>
    </row>
    <row r="928" spans="7:12" x14ac:dyDescent="0.25">
      <c r="G928" s="17"/>
      <c r="H928" s="17"/>
      <c r="I928" s="17"/>
      <c r="J928" s="17"/>
      <c r="K928" s="17"/>
      <c r="L928" s="17"/>
    </row>
    <row r="929" spans="7:12" x14ac:dyDescent="0.25">
      <c r="G929" s="17"/>
      <c r="H929" s="17"/>
      <c r="I929" s="17"/>
      <c r="J929" s="17"/>
      <c r="K929" s="17"/>
      <c r="L929" s="17"/>
    </row>
    <row r="930" spans="7:12" x14ac:dyDescent="0.25">
      <c r="G930" s="17"/>
      <c r="H930" s="17"/>
      <c r="I930" s="17"/>
      <c r="J930" s="17"/>
      <c r="K930" s="17"/>
      <c r="L930" s="17"/>
    </row>
    <row r="931" spans="7:12" x14ac:dyDescent="0.25">
      <c r="G931" s="17"/>
      <c r="H931" s="17"/>
      <c r="I931" s="17"/>
      <c r="J931" s="17"/>
      <c r="K931" s="17"/>
      <c r="L931" s="17"/>
    </row>
    <row r="932" spans="7:12" x14ac:dyDescent="0.25">
      <c r="G932" s="17"/>
      <c r="H932" s="17"/>
      <c r="I932" s="17"/>
      <c r="J932" s="17"/>
      <c r="K932" s="17"/>
      <c r="L932" s="17"/>
    </row>
    <row r="933" spans="7:12" x14ac:dyDescent="0.25">
      <c r="G933" s="17"/>
      <c r="H933" s="17"/>
      <c r="I933" s="17"/>
      <c r="J933" s="17"/>
      <c r="K933" s="17"/>
      <c r="L933" s="17"/>
    </row>
    <row r="934" spans="7:12" x14ac:dyDescent="0.25">
      <c r="G934" s="17"/>
      <c r="H934" s="17"/>
      <c r="I934" s="17"/>
      <c r="J934" s="17"/>
      <c r="K934" s="17"/>
      <c r="L934" s="17"/>
    </row>
    <row r="935" spans="7:12" x14ac:dyDescent="0.25">
      <c r="G935" s="17"/>
      <c r="H935" s="17"/>
      <c r="I935" s="17"/>
      <c r="J935" s="17"/>
      <c r="K935" s="17"/>
      <c r="L935" s="17"/>
    </row>
    <row r="936" spans="7:12" x14ac:dyDescent="0.25">
      <c r="G936" s="17"/>
      <c r="H936" s="17"/>
      <c r="I936" s="17"/>
      <c r="J936" s="17"/>
      <c r="K936" s="17"/>
      <c r="L936" s="17"/>
    </row>
    <row r="937" spans="7:12" x14ac:dyDescent="0.25">
      <c r="G937" s="17"/>
      <c r="H937" s="17"/>
      <c r="I937" s="17"/>
      <c r="J937" s="17"/>
      <c r="K937" s="17"/>
      <c r="L937" s="17"/>
    </row>
    <row r="938" spans="7:12" x14ac:dyDescent="0.25">
      <c r="G938" s="17"/>
      <c r="H938" s="17"/>
      <c r="I938" s="17"/>
      <c r="J938" s="17"/>
      <c r="K938" s="17"/>
      <c r="L938" s="17"/>
    </row>
    <row r="939" spans="7:12" x14ac:dyDescent="0.25">
      <c r="G939" s="17"/>
      <c r="H939" s="17"/>
      <c r="I939" s="17"/>
      <c r="J939" s="17"/>
      <c r="K939" s="17"/>
      <c r="L939" s="17"/>
    </row>
    <row r="940" spans="7:12" x14ac:dyDescent="0.25">
      <c r="G940" s="17"/>
      <c r="H940" s="17"/>
      <c r="I940" s="17"/>
      <c r="J940" s="17"/>
      <c r="K940" s="17"/>
      <c r="L940" s="17"/>
    </row>
    <row r="941" spans="7:12" x14ac:dyDescent="0.25">
      <c r="G941" s="17"/>
      <c r="H941" s="17"/>
      <c r="I941" s="17"/>
      <c r="J941" s="17"/>
      <c r="K941" s="17"/>
      <c r="L941" s="17"/>
    </row>
    <row r="942" spans="7:12" x14ac:dyDescent="0.25">
      <c r="G942" s="17"/>
      <c r="H942" s="17"/>
      <c r="I942" s="17"/>
      <c r="J942" s="17"/>
      <c r="K942" s="17"/>
      <c r="L942" s="17"/>
    </row>
    <row r="943" spans="7:12" x14ac:dyDescent="0.25">
      <c r="G943" s="17"/>
      <c r="H943" s="17"/>
      <c r="I943" s="17"/>
      <c r="J943" s="17"/>
      <c r="K943" s="17"/>
      <c r="L943" s="17"/>
    </row>
    <row r="944" spans="7:12" x14ac:dyDescent="0.25">
      <c r="G944" s="17"/>
      <c r="H944" s="17"/>
      <c r="I944" s="17"/>
      <c r="J944" s="17"/>
      <c r="K944" s="17"/>
      <c r="L944" s="17"/>
    </row>
    <row r="945" spans="7:12" x14ac:dyDescent="0.25">
      <c r="G945" s="17"/>
      <c r="H945" s="17"/>
      <c r="I945" s="17"/>
      <c r="J945" s="17"/>
      <c r="K945" s="17"/>
      <c r="L945" s="17"/>
    </row>
    <row r="946" spans="7:12" x14ac:dyDescent="0.25">
      <c r="G946" s="17"/>
      <c r="H946" s="17"/>
      <c r="I946" s="17"/>
      <c r="J946" s="17"/>
      <c r="K946" s="17"/>
      <c r="L946" s="17"/>
    </row>
    <row r="947" spans="7:12" x14ac:dyDescent="0.25">
      <c r="G947" s="17"/>
      <c r="H947" s="17"/>
      <c r="I947" s="17"/>
      <c r="J947" s="17"/>
      <c r="K947" s="17"/>
      <c r="L947" s="17"/>
    </row>
    <row r="948" spans="7:12" x14ac:dyDescent="0.25">
      <c r="G948" s="17"/>
      <c r="H948" s="17"/>
      <c r="I948" s="17"/>
      <c r="J948" s="17"/>
      <c r="K948" s="17"/>
      <c r="L948" s="17"/>
    </row>
    <row r="949" spans="7:12" x14ac:dyDescent="0.25">
      <c r="G949" s="17"/>
      <c r="H949" s="17"/>
      <c r="I949" s="17"/>
      <c r="J949" s="17"/>
      <c r="K949" s="17"/>
      <c r="L949" s="17"/>
    </row>
    <row r="950" spans="7:12" x14ac:dyDescent="0.25">
      <c r="G950" s="17"/>
      <c r="H950" s="17"/>
      <c r="I950" s="17"/>
      <c r="J950" s="17"/>
      <c r="K950" s="17"/>
      <c r="L950" s="17"/>
    </row>
    <row r="951" spans="7:12" x14ac:dyDescent="0.25">
      <c r="G951" s="17"/>
      <c r="H951" s="17"/>
      <c r="I951" s="17"/>
      <c r="J951" s="17"/>
      <c r="K951" s="17"/>
      <c r="L951" s="17"/>
    </row>
    <row r="952" spans="7:12" x14ac:dyDescent="0.25">
      <c r="G952" s="17"/>
      <c r="H952" s="17"/>
      <c r="I952" s="17"/>
      <c r="J952" s="17"/>
      <c r="K952" s="17"/>
      <c r="L952" s="17"/>
    </row>
    <row r="953" spans="7:12" x14ac:dyDescent="0.25">
      <c r="G953" s="17"/>
      <c r="H953" s="17"/>
      <c r="I953" s="17"/>
      <c r="J953" s="17"/>
      <c r="K953" s="17"/>
      <c r="L953" s="17"/>
    </row>
    <row r="954" spans="7:12" x14ac:dyDescent="0.25">
      <c r="G954" s="17"/>
      <c r="H954" s="17"/>
      <c r="I954" s="17"/>
      <c r="J954" s="17"/>
      <c r="K954" s="17"/>
      <c r="L954" s="17"/>
    </row>
    <row r="955" spans="7:12" x14ac:dyDescent="0.25">
      <c r="G955" s="17"/>
      <c r="H955" s="17"/>
      <c r="I955" s="17"/>
      <c r="J955" s="17"/>
      <c r="K955" s="17"/>
      <c r="L955" s="17"/>
    </row>
    <row r="956" spans="7:12" x14ac:dyDescent="0.25">
      <c r="G956" s="17"/>
      <c r="H956" s="17"/>
      <c r="I956" s="17"/>
      <c r="J956" s="17"/>
      <c r="K956" s="17"/>
      <c r="L956" s="17"/>
    </row>
    <row r="957" spans="7:12" x14ac:dyDescent="0.25">
      <c r="G957" s="17"/>
      <c r="H957" s="17"/>
      <c r="I957" s="17"/>
      <c r="J957" s="17"/>
      <c r="K957" s="17"/>
      <c r="L957" s="17"/>
    </row>
    <row r="958" spans="7:12" x14ac:dyDescent="0.25">
      <c r="G958" s="17"/>
      <c r="H958" s="17"/>
      <c r="I958" s="17"/>
      <c r="J958" s="17"/>
      <c r="K958" s="17"/>
      <c r="L958" s="17"/>
    </row>
    <row r="959" spans="7:12" x14ac:dyDescent="0.25">
      <c r="G959" s="17"/>
      <c r="H959" s="17"/>
      <c r="I959" s="17"/>
      <c r="J959" s="17"/>
      <c r="K959" s="17"/>
      <c r="L959" s="17"/>
    </row>
    <row r="960" spans="7:12" x14ac:dyDescent="0.25">
      <c r="G960" s="17"/>
      <c r="H960" s="17"/>
      <c r="I960" s="17"/>
      <c r="J960" s="17"/>
      <c r="K960" s="17"/>
      <c r="L960" s="17"/>
    </row>
    <row r="961" spans="7:12" x14ac:dyDescent="0.25">
      <c r="G961" s="17"/>
      <c r="H961" s="17"/>
      <c r="I961" s="17"/>
      <c r="J961" s="17"/>
      <c r="K961" s="17"/>
      <c r="L961" s="17"/>
    </row>
    <row r="962" spans="7:12" x14ac:dyDescent="0.25">
      <c r="G962" s="17"/>
      <c r="H962" s="17"/>
      <c r="I962" s="17"/>
      <c r="J962" s="17"/>
      <c r="K962" s="17"/>
      <c r="L962" s="17"/>
    </row>
    <row r="963" spans="7:12" x14ac:dyDescent="0.25">
      <c r="G963" s="17"/>
      <c r="H963" s="17"/>
      <c r="I963" s="17"/>
      <c r="J963" s="17"/>
      <c r="K963" s="17"/>
      <c r="L963" s="17"/>
    </row>
    <row r="964" spans="7:12" x14ac:dyDescent="0.25">
      <c r="G964" s="17"/>
      <c r="H964" s="17"/>
      <c r="I964" s="17"/>
      <c r="J964" s="17"/>
      <c r="K964" s="17"/>
      <c r="L964" s="17"/>
    </row>
    <row r="965" spans="7:12" x14ac:dyDescent="0.25">
      <c r="G965" s="17"/>
      <c r="H965" s="17"/>
      <c r="I965" s="17"/>
      <c r="J965" s="17"/>
      <c r="K965" s="17"/>
      <c r="L965" s="17"/>
    </row>
    <row r="966" spans="7:12" x14ac:dyDescent="0.25">
      <c r="G966" s="17"/>
      <c r="H966" s="17"/>
      <c r="I966" s="17"/>
      <c r="J966" s="17"/>
      <c r="K966" s="17"/>
      <c r="L966" s="17"/>
    </row>
    <row r="967" spans="7:12" x14ac:dyDescent="0.25">
      <c r="G967" s="17"/>
      <c r="H967" s="17"/>
      <c r="I967" s="17"/>
      <c r="J967" s="17"/>
      <c r="K967" s="17"/>
      <c r="L967" s="17"/>
    </row>
    <row r="968" spans="7:12" x14ac:dyDescent="0.25">
      <c r="G968" s="17"/>
      <c r="H968" s="17"/>
      <c r="I968" s="17"/>
      <c r="J968" s="17"/>
      <c r="K968" s="17"/>
      <c r="L968" s="17"/>
    </row>
    <row r="969" spans="7:12" x14ac:dyDescent="0.25">
      <c r="G969" s="17"/>
      <c r="H969" s="17"/>
      <c r="I969" s="17"/>
      <c r="J969" s="17"/>
      <c r="K969" s="17"/>
      <c r="L969" s="17"/>
    </row>
    <row r="970" spans="7:12" x14ac:dyDescent="0.25">
      <c r="G970" s="17"/>
      <c r="H970" s="17"/>
      <c r="I970" s="17"/>
      <c r="J970" s="17"/>
      <c r="K970" s="17"/>
      <c r="L970" s="17"/>
    </row>
    <row r="971" spans="7:12" x14ac:dyDescent="0.25">
      <c r="G971" s="17"/>
      <c r="H971" s="17"/>
      <c r="I971" s="17"/>
      <c r="J971" s="17"/>
      <c r="K971" s="17"/>
      <c r="L971" s="17"/>
    </row>
    <row r="972" spans="7:12" x14ac:dyDescent="0.25">
      <c r="G972" s="17"/>
      <c r="H972" s="17"/>
      <c r="I972" s="17"/>
      <c r="J972" s="17"/>
      <c r="K972" s="17"/>
      <c r="L972" s="17"/>
    </row>
    <row r="973" spans="7:12" x14ac:dyDescent="0.25">
      <c r="G973" s="17"/>
      <c r="H973" s="17"/>
      <c r="I973" s="17"/>
      <c r="J973" s="17"/>
      <c r="K973" s="17"/>
      <c r="L973" s="17"/>
    </row>
    <row r="974" spans="7:12" x14ac:dyDescent="0.25">
      <c r="G974" s="17"/>
      <c r="H974" s="17"/>
      <c r="I974" s="17"/>
      <c r="J974" s="17"/>
      <c r="K974" s="17"/>
      <c r="L974" s="17"/>
    </row>
    <row r="975" spans="7:12" x14ac:dyDescent="0.25">
      <c r="G975" s="17"/>
      <c r="H975" s="17"/>
      <c r="I975" s="17"/>
      <c r="J975" s="17"/>
      <c r="K975" s="17"/>
      <c r="L975" s="17"/>
    </row>
    <row r="976" spans="7:12" x14ac:dyDescent="0.25">
      <c r="G976" s="17"/>
      <c r="H976" s="17"/>
      <c r="I976" s="17"/>
      <c r="J976" s="17"/>
      <c r="K976" s="17"/>
      <c r="L976" s="17"/>
    </row>
    <row r="977" spans="7:12" x14ac:dyDescent="0.25">
      <c r="G977" s="17"/>
      <c r="H977" s="17"/>
      <c r="I977" s="17"/>
      <c r="J977" s="17"/>
      <c r="K977" s="17"/>
      <c r="L977" s="17"/>
    </row>
    <row r="978" spans="7:12" x14ac:dyDescent="0.25">
      <c r="G978" s="17"/>
      <c r="H978" s="17"/>
      <c r="I978" s="17"/>
      <c r="J978" s="17"/>
      <c r="K978" s="17"/>
      <c r="L978" s="17"/>
    </row>
    <row r="979" spans="7:12" x14ac:dyDescent="0.25">
      <c r="G979" s="17"/>
      <c r="H979" s="17"/>
      <c r="I979" s="17"/>
      <c r="J979" s="17"/>
      <c r="K979" s="17"/>
      <c r="L979" s="17"/>
    </row>
    <row r="980" spans="7:12" x14ac:dyDescent="0.25">
      <c r="G980" s="17"/>
      <c r="H980" s="17"/>
      <c r="I980" s="17"/>
      <c r="J980" s="17"/>
      <c r="K980" s="17"/>
      <c r="L980" s="17"/>
    </row>
    <row r="981" spans="7:12" x14ac:dyDescent="0.25">
      <c r="G981" s="17"/>
      <c r="H981" s="17"/>
      <c r="I981" s="17"/>
      <c r="J981" s="17"/>
      <c r="K981" s="17"/>
      <c r="L981" s="17"/>
    </row>
    <row r="982" spans="7:12" x14ac:dyDescent="0.25">
      <c r="G982" s="17"/>
      <c r="H982" s="17"/>
      <c r="I982" s="17"/>
      <c r="J982" s="17"/>
      <c r="K982" s="17"/>
      <c r="L982" s="17"/>
    </row>
    <row r="983" spans="7:12" x14ac:dyDescent="0.25">
      <c r="G983" s="17"/>
      <c r="H983" s="17"/>
      <c r="I983" s="17"/>
      <c r="J983" s="17"/>
      <c r="K983" s="17"/>
      <c r="L983" s="17"/>
    </row>
    <row r="984" spans="7:12" x14ac:dyDescent="0.25">
      <c r="G984" s="17"/>
      <c r="H984" s="17"/>
      <c r="I984" s="17"/>
      <c r="J984" s="17"/>
      <c r="K984" s="17"/>
      <c r="L984" s="17"/>
    </row>
    <row r="985" spans="7:12" x14ac:dyDescent="0.25">
      <c r="G985" s="17"/>
      <c r="H985" s="17"/>
      <c r="I985" s="17"/>
      <c r="J985" s="17"/>
      <c r="K985" s="17"/>
      <c r="L985" s="17"/>
    </row>
    <row r="986" spans="7:12" x14ac:dyDescent="0.25">
      <c r="G986" s="17"/>
      <c r="H986" s="17"/>
      <c r="I986" s="17"/>
      <c r="J986" s="17"/>
      <c r="K986" s="17"/>
      <c r="L986" s="17"/>
    </row>
    <row r="987" spans="7:12" x14ac:dyDescent="0.25">
      <c r="G987" s="17"/>
      <c r="H987" s="17"/>
      <c r="I987" s="17"/>
      <c r="J987" s="17"/>
      <c r="K987" s="17"/>
      <c r="L987" s="17"/>
    </row>
    <row r="988" spans="7:12" x14ac:dyDescent="0.25">
      <c r="G988" s="17"/>
      <c r="H988" s="17"/>
      <c r="I988" s="17"/>
      <c r="J988" s="17"/>
      <c r="K988" s="17"/>
      <c r="L988" s="17"/>
    </row>
    <row r="989" spans="7:12" x14ac:dyDescent="0.25">
      <c r="G989" s="17"/>
      <c r="H989" s="17"/>
      <c r="I989" s="17"/>
      <c r="J989" s="17"/>
      <c r="K989" s="17"/>
      <c r="L989" s="17"/>
    </row>
    <row r="990" spans="7:12" x14ac:dyDescent="0.25">
      <c r="G990" s="17"/>
      <c r="H990" s="17"/>
      <c r="I990" s="17"/>
      <c r="J990" s="17"/>
      <c r="K990" s="17"/>
      <c r="L990" s="17"/>
    </row>
    <row r="991" spans="7:12" x14ac:dyDescent="0.25">
      <c r="G991" s="17"/>
      <c r="H991" s="17"/>
      <c r="I991" s="17"/>
      <c r="J991" s="17"/>
      <c r="K991" s="17"/>
      <c r="L991" s="17"/>
    </row>
    <row r="992" spans="7:12" x14ac:dyDescent="0.25">
      <c r="G992" s="17"/>
      <c r="H992" s="17"/>
      <c r="I992" s="17"/>
      <c r="J992" s="17"/>
      <c r="K992" s="17"/>
      <c r="L992" s="17"/>
    </row>
    <row r="993" spans="7:12" x14ac:dyDescent="0.25">
      <c r="G993" s="17"/>
      <c r="H993" s="17"/>
      <c r="I993" s="17"/>
      <c r="J993" s="17"/>
      <c r="K993" s="17"/>
      <c r="L993" s="17"/>
    </row>
    <row r="994" spans="7:12" x14ac:dyDescent="0.25">
      <c r="G994" s="17"/>
      <c r="H994" s="17"/>
      <c r="I994" s="17"/>
      <c r="J994" s="17"/>
      <c r="K994" s="17"/>
      <c r="L994" s="17"/>
    </row>
    <row r="995" spans="7:12" x14ac:dyDescent="0.25">
      <c r="G995" s="17"/>
      <c r="H995" s="17"/>
      <c r="I995" s="17"/>
      <c r="J995" s="17"/>
      <c r="K995" s="17"/>
      <c r="L995" s="17"/>
    </row>
    <row r="996" spans="7:12" x14ac:dyDescent="0.25">
      <c r="G996" s="17"/>
      <c r="H996" s="17"/>
      <c r="I996" s="17"/>
      <c r="J996" s="17"/>
      <c r="K996" s="17"/>
      <c r="L996" s="17"/>
    </row>
    <row r="997" spans="7:12" x14ac:dyDescent="0.25">
      <c r="G997" s="17"/>
      <c r="H997" s="17"/>
      <c r="I997" s="17"/>
      <c r="J997" s="17"/>
      <c r="K997" s="17"/>
      <c r="L997" s="17"/>
    </row>
    <row r="998" spans="7:12" x14ac:dyDescent="0.25">
      <c r="G998" s="17"/>
      <c r="H998" s="17"/>
      <c r="I998" s="17"/>
      <c r="J998" s="17"/>
      <c r="K998" s="17"/>
      <c r="L998" s="17"/>
    </row>
    <row r="999" spans="7:12" x14ac:dyDescent="0.25">
      <c r="G999" s="17"/>
      <c r="H999" s="17"/>
      <c r="I999" s="17"/>
      <c r="J999" s="17"/>
      <c r="K999" s="17"/>
      <c r="L999" s="17"/>
    </row>
    <row r="1000" spans="7:12" x14ac:dyDescent="0.25">
      <c r="G1000" s="17"/>
      <c r="H1000" s="17"/>
      <c r="I1000" s="17"/>
      <c r="J1000" s="17"/>
      <c r="K1000" s="17"/>
      <c r="L1000" s="17"/>
    </row>
    <row r="1001" spans="7:12" x14ac:dyDescent="0.25">
      <c r="G1001" s="17"/>
      <c r="H1001" s="17"/>
      <c r="I1001" s="17"/>
      <c r="J1001" s="17"/>
      <c r="K1001" s="17"/>
      <c r="L1001" s="17"/>
    </row>
    <row r="1002" spans="7:12" x14ac:dyDescent="0.25">
      <c r="G1002" s="17"/>
      <c r="H1002" s="17"/>
      <c r="I1002" s="17"/>
      <c r="J1002" s="17"/>
      <c r="K1002" s="17"/>
      <c r="L1002" s="17"/>
    </row>
    <row r="1003" spans="7:12" x14ac:dyDescent="0.25">
      <c r="G1003" s="17"/>
      <c r="H1003" s="17"/>
      <c r="I1003" s="17"/>
      <c r="J1003" s="17"/>
      <c r="K1003" s="17"/>
      <c r="L1003" s="17"/>
    </row>
    <row r="1004" spans="7:12" x14ac:dyDescent="0.25">
      <c r="G1004" s="17"/>
      <c r="H1004" s="17"/>
      <c r="I1004" s="17"/>
      <c r="J1004" s="17"/>
      <c r="K1004" s="17"/>
      <c r="L1004" s="17"/>
    </row>
    <row r="1005" spans="7:12" x14ac:dyDescent="0.25">
      <c r="G1005" s="17"/>
      <c r="H1005" s="17"/>
      <c r="I1005" s="17"/>
      <c r="J1005" s="17"/>
      <c r="K1005" s="17"/>
      <c r="L1005" s="17"/>
    </row>
    <row r="1006" spans="7:12" x14ac:dyDescent="0.25">
      <c r="G1006" s="17"/>
      <c r="H1006" s="17"/>
      <c r="I1006" s="17"/>
      <c r="J1006" s="17"/>
      <c r="K1006" s="17"/>
      <c r="L1006" s="17"/>
    </row>
    <row r="1007" spans="7:12" x14ac:dyDescent="0.25">
      <c r="G1007" s="17"/>
      <c r="H1007" s="17"/>
      <c r="I1007" s="17"/>
      <c r="J1007" s="17"/>
      <c r="K1007" s="17"/>
      <c r="L1007" s="17"/>
    </row>
    <row r="1008" spans="7:12" x14ac:dyDescent="0.25">
      <c r="G1008" s="17"/>
      <c r="H1008" s="17"/>
      <c r="I1008" s="17"/>
      <c r="J1008" s="17"/>
      <c r="K1008" s="17"/>
      <c r="L1008" s="17"/>
    </row>
    <row r="1009" spans="7:12" x14ac:dyDescent="0.25">
      <c r="G1009" s="17"/>
      <c r="H1009" s="17"/>
      <c r="I1009" s="17"/>
      <c r="J1009" s="17"/>
      <c r="K1009" s="17"/>
      <c r="L1009" s="17"/>
    </row>
    <row r="1010" spans="7:12" x14ac:dyDescent="0.25">
      <c r="G1010" s="17"/>
      <c r="H1010" s="17"/>
      <c r="I1010" s="17"/>
      <c r="J1010" s="17"/>
      <c r="K1010" s="17"/>
      <c r="L1010" s="17"/>
    </row>
    <row r="1011" spans="7:12" x14ac:dyDescent="0.25">
      <c r="G1011" s="17"/>
      <c r="H1011" s="17"/>
      <c r="I1011" s="17"/>
      <c r="J1011" s="17"/>
      <c r="K1011" s="17"/>
      <c r="L1011" s="17"/>
    </row>
    <row r="1012" spans="7:12" x14ac:dyDescent="0.25">
      <c r="G1012" s="17"/>
      <c r="H1012" s="17"/>
      <c r="I1012" s="17"/>
      <c r="J1012" s="17"/>
      <c r="K1012" s="17"/>
      <c r="L1012" s="17"/>
    </row>
    <row r="1013" spans="7:12" x14ac:dyDescent="0.25">
      <c r="G1013" s="17"/>
      <c r="H1013" s="17"/>
      <c r="I1013" s="17"/>
      <c r="J1013" s="17"/>
      <c r="K1013" s="17"/>
      <c r="L1013" s="17"/>
    </row>
    <row r="1014" spans="7:12" x14ac:dyDescent="0.25">
      <c r="G1014" s="17"/>
      <c r="H1014" s="17"/>
      <c r="I1014" s="17"/>
      <c r="J1014" s="17"/>
      <c r="K1014" s="17"/>
      <c r="L1014" s="17"/>
    </row>
    <row r="1015" spans="7:12" x14ac:dyDescent="0.25">
      <c r="G1015" s="17"/>
      <c r="H1015" s="17"/>
      <c r="I1015" s="17"/>
      <c r="J1015" s="17"/>
      <c r="K1015" s="17"/>
      <c r="L1015" s="17"/>
    </row>
    <row r="1016" spans="7:12" x14ac:dyDescent="0.25">
      <c r="G1016" s="17"/>
      <c r="H1016" s="17"/>
      <c r="I1016" s="17"/>
      <c r="J1016" s="17"/>
      <c r="K1016" s="17"/>
      <c r="L1016" s="17"/>
    </row>
    <row r="1017" spans="7:12" x14ac:dyDescent="0.25">
      <c r="G1017" s="17"/>
      <c r="H1017" s="17"/>
      <c r="I1017" s="17"/>
      <c r="J1017" s="17"/>
      <c r="K1017" s="17"/>
      <c r="L1017" s="17"/>
    </row>
    <row r="1018" spans="7:12" x14ac:dyDescent="0.25">
      <c r="G1018" s="17"/>
      <c r="H1018" s="17"/>
      <c r="I1018" s="17"/>
      <c r="J1018" s="17"/>
      <c r="K1018" s="17"/>
      <c r="L1018" s="17"/>
    </row>
    <row r="1019" spans="7:12" x14ac:dyDescent="0.25">
      <c r="G1019" s="17"/>
      <c r="H1019" s="17"/>
      <c r="I1019" s="17"/>
      <c r="J1019" s="17"/>
      <c r="K1019" s="17"/>
      <c r="L1019" s="17"/>
    </row>
    <row r="1020" spans="7:12" x14ac:dyDescent="0.25">
      <c r="G1020" s="17"/>
      <c r="H1020" s="17"/>
      <c r="I1020" s="17"/>
      <c r="J1020" s="17"/>
      <c r="K1020" s="17"/>
      <c r="L1020" s="17"/>
    </row>
    <row r="1021" spans="7:12" x14ac:dyDescent="0.25">
      <c r="G1021" s="17"/>
      <c r="H1021" s="17"/>
      <c r="I1021" s="17"/>
      <c r="J1021" s="17"/>
      <c r="K1021" s="17"/>
      <c r="L1021" s="17"/>
    </row>
    <row r="1022" spans="7:12" x14ac:dyDescent="0.25">
      <c r="G1022" s="17"/>
      <c r="H1022" s="17"/>
      <c r="I1022" s="17"/>
      <c r="J1022" s="17"/>
      <c r="K1022" s="17"/>
      <c r="L1022" s="17"/>
    </row>
    <row r="1023" spans="7:12" x14ac:dyDescent="0.25">
      <c r="G1023" s="17"/>
      <c r="H1023" s="17"/>
      <c r="I1023" s="17"/>
      <c r="J1023" s="17"/>
      <c r="K1023" s="17"/>
      <c r="L1023" s="17"/>
    </row>
    <row r="1024" spans="7:12" x14ac:dyDescent="0.25">
      <c r="G1024" s="17"/>
      <c r="H1024" s="17"/>
      <c r="I1024" s="17"/>
      <c r="J1024" s="17"/>
      <c r="K1024" s="17"/>
      <c r="L1024" s="17"/>
    </row>
    <row r="1025" spans="7:12" x14ac:dyDescent="0.25">
      <c r="G1025" s="17"/>
      <c r="H1025" s="17"/>
      <c r="I1025" s="17"/>
      <c r="J1025" s="17"/>
      <c r="K1025" s="17"/>
      <c r="L1025" s="17"/>
    </row>
    <row r="1026" spans="7:12" x14ac:dyDescent="0.25">
      <c r="G1026" s="17"/>
      <c r="H1026" s="17"/>
      <c r="I1026" s="17"/>
      <c r="J1026" s="17"/>
      <c r="K1026" s="17"/>
      <c r="L1026" s="17"/>
    </row>
    <row r="1027" spans="7:12" x14ac:dyDescent="0.25">
      <c r="G1027" s="17"/>
      <c r="H1027" s="17"/>
      <c r="I1027" s="17"/>
      <c r="J1027" s="17"/>
      <c r="K1027" s="17"/>
      <c r="L1027" s="17"/>
    </row>
    <row r="1028" spans="7:12" x14ac:dyDescent="0.25">
      <c r="G1028" s="17"/>
      <c r="H1028" s="17"/>
      <c r="I1028" s="17"/>
      <c r="J1028" s="17"/>
      <c r="K1028" s="17"/>
      <c r="L1028" s="17"/>
    </row>
    <row r="1029" spans="7:12" x14ac:dyDescent="0.25">
      <c r="G1029" s="17"/>
      <c r="H1029" s="17"/>
      <c r="I1029" s="17"/>
      <c r="J1029" s="17"/>
      <c r="K1029" s="17"/>
      <c r="L1029" s="17"/>
    </row>
    <row r="1030" spans="7:12" x14ac:dyDescent="0.25">
      <c r="G1030" s="17"/>
      <c r="H1030" s="17"/>
      <c r="I1030" s="17"/>
      <c r="J1030" s="17"/>
      <c r="K1030" s="17"/>
      <c r="L1030" s="17"/>
    </row>
    <row r="1031" spans="7:12" x14ac:dyDescent="0.25">
      <c r="G1031" s="17"/>
      <c r="H1031" s="17"/>
      <c r="I1031" s="17"/>
      <c r="J1031" s="17"/>
      <c r="K1031" s="17"/>
      <c r="L1031" s="17"/>
    </row>
    <row r="1032" spans="7:12" x14ac:dyDescent="0.25">
      <c r="G1032" s="17"/>
      <c r="H1032" s="17"/>
      <c r="I1032" s="17"/>
      <c r="J1032" s="17"/>
      <c r="K1032" s="17"/>
      <c r="L1032" s="17"/>
    </row>
    <row r="1033" spans="7:12" x14ac:dyDescent="0.25">
      <c r="G1033" s="17"/>
      <c r="H1033" s="17"/>
      <c r="I1033" s="17"/>
      <c r="J1033" s="17"/>
      <c r="K1033" s="17"/>
      <c r="L1033" s="17"/>
    </row>
    <row r="1034" spans="7:12" x14ac:dyDescent="0.25">
      <c r="G1034" s="17"/>
      <c r="H1034" s="17"/>
      <c r="I1034" s="17"/>
      <c r="J1034" s="17"/>
      <c r="K1034" s="17"/>
      <c r="L1034" s="17"/>
    </row>
    <row r="1035" spans="7:12" x14ac:dyDescent="0.25">
      <c r="G1035" s="17"/>
      <c r="H1035" s="17"/>
      <c r="I1035" s="17"/>
      <c r="J1035" s="17"/>
      <c r="K1035" s="17"/>
      <c r="L1035" s="17"/>
    </row>
    <row r="1036" spans="7:12" x14ac:dyDescent="0.25">
      <c r="G1036" s="17"/>
      <c r="H1036" s="17"/>
      <c r="I1036" s="17"/>
      <c r="J1036" s="17"/>
      <c r="K1036" s="17"/>
      <c r="L1036" s="17"/>
    </row>
    <row r="1037" spans="7:12" x14ac:dyDescent="0.25">
      <c r="G1037" s="17"/>
      <c r="H1037" s="17"/>
      <c r="I1037" s="17"/>
      <c r="J1037" s="17"/>
      <c r="K1037" s="17"/>
      <c r="L1037" s="17"/>
    </row>
    <row r="1038" spans="7:12" x14ac:dyDescent="0.25">
      <c r="G1038" s="17"/>
      <c r="H1038" s="17"/>
      <c r="I1038" s="17"/>
      <c r="J1038" s="17"/>
      <c r="K1038" s="17"/>
      <c r="L1038" s="17"/>
    </row>
    <row r="1039" spans="7:12" x14ac:dyDescent="0.25">
      <c r="G1039" s="17"/>
      <c r="H1039" s="17"/>
      <c r="I1039" s="17"/>
      <c r="J1039" s="17"/>
      <c r="K1039" s="17"/>
      <c r="L1039" s="17"/>
    </row>
    <row r="1040" spans="7:12" x14ac:dyDescent="0.25">
      <c r="G1040" s="17"/>
      <c r="H1040" s="17"/>
      <c r="I1040" s="17"/>
      <c r="J1040" s="17"/>
      <c r="K1040" s="17"/>
      <c r="L1040" s="17"/>
    </row>
    <row r="1041" spans="7:12" x14ac:dyDescent="0.25">
      <c r="G1041" s="17"/>
      <c r="H1041" s="17"/>
      <c r="I1041" s="17"/>
      <c r="J1041" s="17"/>
      <c r="K1041" s="17"/>
      <c r="L1041" s="17"/>
    </row>
    <row r="1042" spans="7:12" x14ac:dyDescent="0.25">
      <c r="G1042" s="17"/>
      <c r="H1042" s="17"/>
      <c r="I1042" s="17"/>
      <c r="J1042" s="17"/>
      <c r="K1042" s="17"/>
      <c r="L1042" s="17"/>
    </row>
    <row r="1043" spans="7:12" x14ac:dyDescent="0.25">
      <c r="G1043" s="17"/>
      <c r="H1043" s="17"/>
      <c r="I1043" s="17"/>
      <c r="J1043" s="17"/>
      <c r="K1043" s="17"/>
      <c r="L1043" s="17"/>
    </row>
    <row r="1044" spans="7:12" x14ac:dyDescent="0.25">
      <c r="G1044" s="17"/>
      <c r="H1044" s="17"/>
      <c r="I1044" s="17"/>
      <c r="J1044" s="17"/>
      <c r="K1044" s="17"/>
      <c r="L1044" s="17"/>
    </row>
    <row r="1045" spans="7:12" x14ac:dyDescent="0.25">
      <c r="G1045" s="17"/>
      <c r="H1045" s="17"/>
      <c r="I1045" s="17"/>
      <c r="J1045" s="17"/>
      <c r="K1045" s="17"/>
      <c r="L1045" s="17"/>
    </row>
    <row r="1046" spans="7:12" x14ac:dyDescent="0.25">
      <c r="G1046" s="17"/>
      <c r="H1046" s="17"/>
      <c r="I1046" s="17"/>
      <c r="J1046" s="17"/>
      <c r="K1046" s="17"/>
      <c r="L1046" s="17"/>
    </row>
    <row r="1047" spans="7:12" x14ac:dyDescent="0.25">
      <c r="G1047" s="17"/>
      <c r="H1047" s="17"/>
      <c r="I1047" s="17"/>
      <c r="J1047" s="17"/>
      <c r="K1047" s="17"/>
      <c r="L1047" s="17"/>
    </row>
    <row r="1048" spans="7:12" x14ac:dyDescent="0.25">
      <c r="G1048" s="17"/>
      <c r="H1048" s="17"/>
      <c r="I1048" s="17"/>
      <c r="J1048" s="17"/>
      <c r="K1048" s="17"/>
      <c r="L1048" s="17"/>
    </row>
    <row r="1049" spans="7:12" x14ac:dyDescent="0.25">
      <c r="G1049" s="17"/>
      <c r="H1049" s="17"/>
      <c r="I1049" s="17"/>
      <c r="J1049" s="17"/>
      <c r="K1049" s="17"/>
      <c r="L1049" s="17"/>
    </row>
    <row r="1050" spans="7:12" x14ac:dyDescent="0.25">
      <c r="G1050" s="17"/>
      <c r="H1050" s="17"/>
      <c r="I1050" s="17"/>
      <c r="J1050" s="17"/>
      <c r="K1050" s="17"/>
      <c r="L1050" s="17"/>
    </row>
    <row r="1051" spans="7:12" x14ac:dyDescent="0.25">
      <c r="G1051" s="17"/>
      <c r="H1051" s="17"/>
      <c r="I1051" s="17"/>
      <c r="J1051" s="17"/>
      <c r="K1051" s="17"/>
      <c r="L1051" s="17"/>
    </row>
    <row r="1052" spans="7:12" x14ac:dyDescent="0.25">
      <c r="G1052" s="17"/>
      <c r="H1052" s="17"/>
      <c r="I1052" s="17"/>
      <c r="J1052" s="17"/>
      <c r="K1052" s="17"/>
      <c r="L1052" s="17"/>
    </row>
    <row r="1053" spans="7:12" x14ac:dyDescent="0.25">
      <c r="G1053" s="17"/>
      <c r="H1053" s="17"/>
      <c r="I1053" s="17"/>
      <c r="J1053" s="17"/>
      <c r="K1053" s="17"/>
      <c r="L1053" s="17"/>
    </row>
    <row r="1054" spans="7:12" x14ac:dyDescent="0.25">
      <c r="G1054" s="17"/>
      <c r="H1054" s="17"/>
      <c r="I1054" s="17"/>
      <c r="J1054" s="17"/>
      <c r="K1054" s="17"/>
      <c r="L1054" s="17"/>
    </row>
    <row r="1055" spans="7:12" x14ac:dyDescent="0.25">
      <c r="G1055" s="17"/>
      <c r="H1055" s="17"/>
      <c r="I1055" s="17"/>
      <c r="J1055" s="17"/>
      <c r="K1055" s="17"/>
      <c r="L1055" s="17"/>
    </row>
    <row r="1056" spans="7:12" x14ac:dyDescent="0.25">
      <c r="G1056" s="17"/>
      <c r="H1056" s="17"/>
      <c r="I1056" s="17"/>
      <c r="J1056" s="17"/>
      <c r="K1056" s="17"/>
      <c r="L1056" s="17"/>
    </row>
    <row r="1057" spans="7:12" x14ac:dyDescent="0.25">
      <c r="G1057" s="17"/>
      <c r="H1057" s="17"/>
      <c r="I1057" s="17"/>
      <c r="J1057" s="17"/>
      <c r="K1057" s="17"/>
      <c r="L1057" s="17"/>
    </row>
    <row r="1058" spans="7:12" x14ac:dyDescent="0.25">
      <c r="G1058" s="17"/>
      <c r="H1058" s="17"/>
      <c r="I1058" s="17"/>
      <c r="J1058" s="17"/>
      <c r="K1058" s="17"/>
      <c r="L1058" s="17"/>
    </row>
    <row r="1059" spans="7:12" x14ac:dyDescent="0.25">
      <c r="G1059" s="17"/>
      <c r="H1059" s="17"/>
      <c r="I1059" s="17"/>
      <c r="J1059" s="17"/>
      <c r="K1059" s="17"/>
      <c r="L1059" s="17"/>
    </row>
    <row r="1060" spans="7:12" x14ac:dyDescent="0.25">
      <c r="G1060" s="17"/>
      <c r="H1060" s="17"/>
      <c r="I1060" s="17"/>
      <c r="J1060" s="17"/>
      <c r="K1060" s="17"/>
      <c r="L1060" s="17"/>
    </row>
    <row r="1061" spans="7:12" x14ac:dyDescent="0.25">
      <c r="G1061" s="17"/>
      <c r="H1061" s="17"/>
      <c r="I1061" s="17"/>
      <c r="J1061" s="17"/>
      <c r="K1061" s="17"/>
      <c r="L1061" s="17"/>
    </row>
    <row r="1062" spans="7:12" x14ac:dyDescent="0.25">
      <c r="G1062" s="17"/>
      <c r="H1062" s="17"/>
      <c r="I1062" s="17"/>
      <c r="J1062" s="17"/>
      <c r="K1062" s="17"/>
      <c r="L1062" s="17"/>
    </row>
    <row r="1063" spans="7:12" x14ac:dyDescent="0.25">
      <c r="G1063" s="17"/>
      <c r="H1063" s="17"/>
      <c r="I1063" s="17"/>
      <c r="J1063" s="17"/>
      <c r="K1063" s="17"/>
      <c r="L1063" s="17"/>
    </row>
    <row r="1064" spans="7:12" x14ac:dyDescent="0.25">
      <c r="G1064" s="17"/>
      <c r="H1064" s="17"/>
      <c r="I1064" s="17"/>
      <c r="J1064" s="17"/>
      <c r="K1064" s="17"/>
      <c r="L1064" s="17"/>
    </row>
    <row r="1065" spans="7:12" x14ac:dyDescent="0.25">
      <c r="G1065" s="17"/>
      <c r="H1065" s="17"/>
      <c r="I1065" s="17"/>
      <c r="J1065" s="17"/>
      <c r="K1065" s="17"/>
      <c r="L1065" s="17"/>
    </row>
    <row r="1066" spans="7:12" x14ac:dyDescent="0.25">
      <c r="G1066" s="17"/>
      <c r="H1066" s="17"/>
      <c r="I1066" s="17"/>
      <c r="J1066" s="17"/>
      <c r="K1066" s="17"/>
      <c r="L1066" s="17"/>
    </row>
    <row r="1067" spans="7:12" x14ac:dyDescent="0.25">
      <c r="G1067" s="17"/>
      <c r="H1067" s="17"/>
      <c r="I1067" s="17"/>
      <c r="J1067" s="17"/>
      <c r="K1067" s="17"/>
      <c r="L1067" s="17"/>
    </row>
    <row r="1068" spans="7:12" x14ac:dyDescent="0.25">
      <c r="G1068" s="17"/>
      <c r="H1068" s="17"/>
      <c r="I1068" s="17"/>
      <c r="J1068" s="17"/>
      <c r="K1068" s="17"/>
      <c r="L1068" s="17"/>
    </row>
    <row r="1069" spans="7:12" x14ac:dyDescent="0.25">
      <c r="G1069" s="17"/>
      <c r="H1069" s="17"/>
      <c r="I1069" s="17"/>
      <c r="J1069" s="17"/>
      <c r="K1069" s="17"/>
      <c r="L1069" s="17"/>
    </row>
    <row r="1070" spans="7:12" x14ac:dyDescent="0.25">
      <c r="G1070" s="17"/>
      <c r="H1070" s="17"/>
      <c r="I1070" s="17"/>
      <c r="J1070" s="17"/>
      <c r="K1070" s="17"/>
      <c r="L1070" s="17"/>
    </row>
    <row r="1071" spans="7:12" x14ac:dyDescent="0.25">
      <c r="G1071" s="17"/>
      <c r="H1071" s="17"/>
      <c r="I1071" s="17"/>
      <c r="J1071" s="17"/>
      <c r="K1071" s="17"/>
      <c r="L1071" s="17"/>
    </row>
    <row r="1072" spans="7:12" x14ac:dyDescent="0.25">
      <c r="G1072" s="17"/>
      <c r="H1072" s="17"/>
      <c r="I1072" s="17"/>
      <c r="J1072" s="17"/>
      <c r="K1072" s="17"/>
      <c r="L1072" s="17"/>
    </row>
    <row r="1073" spans="7:12" x14ac:dyDescent="0.25">
      <c r="G1073" s="17"/>
      <c r="H1073" s="17"/>
      <c r="I1073" s="17"/>
      <c r="J1073" s="17"/>
      <c r="K1073" s="17"/>
      <c r="L1073" s="17"/>
    </row>
    <row r="1074" spans="7:12" x14ac:dyDescent="0.25">
      <c r="G1074" s="17"/>
      <c r="H1074" s="17"/>
      <c r="I1074" s="17"/>
      <c r="J1074" s="17"/>
      <c r="K1074" s="17"/>
      <c r="L1074" s="17"/>
    </row>
    <row r="1075" spans="7:12" x14ac:dyDescent="0.25">
      <c r="G1075" s="17"/>
      <c r="H1075" s="17"/>
      <c r="I1075" s="17"/>
      <c r="J1075" s="17"/>
      <c r="K1075" s="17"/>
      <c r="L1075" s="17"/>
    </row>
    <row r="1076" spans="7:12" x14ac:dyDescent="0.25">
      <c r="G1076" s="17"/>
      <c r="H1076" s="17"/>
      <c r="I1076" s="17"/>
      <c r="J1076" s="17"/>
      <c r="K1076" s="17"/>
      <c r="L1076" s="17"/>
    </row>
    <row r="1077" spans="7:12" x14ac:dyDescent="0.25">
      <c r="G1077" s="17"/>
      <c r="H1077" s="17"/>
      <c r="I1077" s="17"/>
      <c r="J1077" s="17"/>
      <c r="K1077" s="17"/>
      <c r="L1077" s="17"/>
    </row>
    <row r="1078" spans="7:12" x14ac:dyDescent="0.25">
      <c r="G1078" s="17"/>
      <c r="H1078" s="17"/>
      <c r="I1078" s="17"/>
      <c r="J1078" s="17"/>
      <c r="K1078" s="17"/>
      <c r="L1078" s="17"/>
    </row>
    <row r="1079" spans="7:12" x14ac:dyDescent="0.25">
      <c r="G1079" s="17"/>
      <c r="H1079" s="17"/>
      <c r="I1079" s="17"/>
      <c r="J1079" s="17"/>
      <c r="K1079" s="17"/>
      <c r="L1079" s="17"/>
    </row>
    <row r="1080" spans="7:12" x14ac:dyDescent="0.25">
      <c r="G1080" s="17"/>
      <c r="H1080" s="17"/>
      <c r="I1080" s="17"/>
      <c r="J1080" s="17"/>
      <c r="K1080" s="17"/>
      <c r="L1080" s="17"/>
    </row>
    <row r="1081" spans="7:12" x14ac:dyDescent="0.25">
      <c r="G1081" s="17"/>
      <c r="H1081" s="17"/>
      <c r="I1081" s="17"/>
      <c r="J1081" s="17"/>
      <c r="K1081" s="17"/>
      <c r="L1081" s="17"/>
    </row>
    <row r="1082" spans="7:12" x14ac:dyDescent="0.25">
      <c r="G1082" s="17"/>
      <c r="H1082" s="17"/>
      <c r="I1082" s="17"/>
      <c r="J1082" s="17"/>
      <c r="K1082" s="17"/>
      <c r="L1082" s="17"/>
    </row>
    <row r="1083" spans="7:12" x14ac:dyDescent="0.25">
      <c r="G1083" s="17"/>
      <c r="H1083" s="17"/>
      <c r="I1083" s="17"/>
      <c r="J1083" s="17"/>
      <c r="K1083" s="17"/>
      <c r="L1083" s="17"/>
    </row>
    <row r="1084" spans="7:12" x14ac:dyDescent="0.25">
      <c r="G1084" s="17"/>
      <c r="H1084" s="17"/>
      <c r="I1084" s="17"/>
      <c r="J1084" s="17"/>
      <c r="K1084" s="17"/>
      <c r="L1084" s="17"/>
    </row>
    <row r="1085" spans="7:12" x14ac:dyDescent="0.25">
      <c r="G1085" s="17"/>
      <c r="H1085" s="17"/>
      <c r="I1085" s="17"/>
      <c r="J1085" s="17"/>
      <c r="K1085" s="17"/>
      <c r="L1085" s="17"/>
    </row>
    <row r="1086" spans="7:12" x14ac:dyDescent="0.25">
      <c r="G1086" s="17"/>
      <c r="H1086" s="17"/>
      <c r="I1086" s="17"/>
      <c r="J1086" s="17"/>
      <c r="K1086" s="17"/>
      <c r="L1086" s="17"/>
    </row>
    <row r="1087" spans="7:12" x14ac:dyDescent="0.25">
      <c r="G1087" s="17"/>
      <c r="H1087" s="17"/>
      <c r="I1087" s="17"/>
      <c r="J1087" s="17"/>
      <c r="K1087" s="17"/>
      <c r="L1087" s="17"/>
    </row>
    <row r="1088" spans="7:12" x14ac:dyDescent="0.25">
      <c r="G1088" s="17"/>
      <c r="H1088" s="17"/>
      <c r="I1088" s="17"/>
      <c r="J1088" s="17"/>
      <c r="K1088" s="17"/>
      <c r="L1088" s="17"/>
    </row>
    <row r="1089" spans="7:12" x14ac:dyDescent="0.25">
      <c r="G1089" s="17"/>
      <c r="H1089" s="17"/>
      <c r="I1089" s="17"/>
      <c r="J1089" s="17"/>
      <c r="K1089" s="17"/>
      <c r="L1089" s="17"/>
    </row>
    <row r="1090" spans="7:12" x14ac:dyDescent="0.25">
      <c r="G1090" s="17"/>
      <c r="H1090" s="17"/>
      <c r="I1090" s="17"/>
      <c r="J1090" s="17"/>
      <c r="K1090" s="17"/>
      <c r="L1090" s="17"/>
    </row>
    <row r="1091" spans="7:12" x14ac:dyDescent="0.25">
      <c r="G1091" s="17"/>
      <c r="H1091" s="17"/>
      <c r="I1091" s="17"/>
      <c r="J1091" s="17"/>
      <c r="K1091" s="17"/>
      <c r="L1091" s="17"/>
    </row>
    <row r="1092" spans="7:12" x14ac:dyDescent="0.25">
      <c r="G1092" s="17"/>
      <c r="H1092" s="17"/>
      <c r="I1092" s="17"/>
      <c r="J1092" s="17"/>
      <c r="K1092" s="17"/>
      <c r="L1092" s="17"/>
    </row>
    <row r="1093" spans="7:12" x14ac:dyDescent="0.25">
      <c r="G1093" s="17"/>
      <c r="H1093" s="17"/>
      <c r="I1093" s="17"/>
      <c r="J1093" s="17"/>
      <c r="K1093" s="17"/>
      <c r="L1093" s="17"/>
    </row>
    <row r="1094" spans="7:12" x14ac:dyDescent="0.25">
      <c r="G1094" s="17"/>
      <c r="H1094" s="17"/>
      <c r="I1094" s="17"/>
      <c r="J1094" s="17"/>
      <c r="K1094" s="17"/>
      <c r="L1094" s="17"/>
    </row>
    <row r="1095" spans="7:12" x14ac:dyDescent="0.25">
      <c r="G1095" s="17"/>
      <c r="H1095" s="17"/>
      <c r="I1095" s="17"/>
      <c r="J1095" s="17"/>
      <c r="K1095" s="17"/>
      <c r="L1095" s="17"/>
    </row>
    <row r="1096" spans="7:12" x14ac:dyDescent="0.25">
      <c r="G1096" s="17"/>
      <c r="H1096" s="17"/>
      <c r="I1096" s="17"/>
      <c r="J1096" s="17"/>
      <c r="K1096" s="17"/>
      <c r="L1096" s="17"/>
    </row>
    <row r="1097" spans="7:12" x14ac:dyDescent="0.25">
      <c r="G1097" s="17"/>
      <c r="H1097" s="17"/>
      <c r="I1097" s="17"/>
      <c r="J1097" s="17"/>
      <c r="K1097" s="17"/>
      <c r="L1097" s="17"/>
    </row>
    <row r="1098" spans="7:12" x14ac:dyDescent="0.25">
      <c r="G1098" s="17"/>
      <c r="H1098" s="17"/>
      <c r="I1098" s="17"/>
      <c r="J1098" s="17"/>
      <c r="K1098" s="17"/>
      <c r="L1098" s="17"/>
    </row>
    <row r="1099" spans="7:12" x14ac:dyDescent="0.25">
      <c r="G1099" s="17"/>
      <c r="H1099" s="17"/>
      <c r="I1099" s="17"/>
      <c r="J1099" s="17"/>
      <c r="K1099" s="17"/>
      <c r="L1099" s="17"/>
    </row>
    <row r="1100" spans="7:12" x14ac:dyDescent="0.25">
      <c r="G1100" s="17"/>
      <c r="H1100" s="17"/>
      <c r="I1100" s="17"/>
      <c r="J1100" s="17"/>
      <c r="K1100" s="17"/>
      <c r="L1100" s="17"/>
    </row>
    <row r="1101" spans="7:12" x14ac:dyDescent="0.25">
      <c r="G1101" s="17"/>
      <c r="H1101" s="17"/>
      <c r="I1101" s="17"/>
      <c r="J1101" s="17"/>
      <c r="K1101" s="17"/>
      <c r="L1101" s="17"/>
    </row>
    <row r="1102" spans="7:12" x14ac:dyDescent="0.25">
      <c r="G1102" s="17"/>
      <c r="H1102" s="17"/>
      <c r="I1102" s="17"/>
      <c r="J1102" s="17"/>
      <c r="K1102" s="17"/>
      <c r="L1102" s="17"/>
    </row>
    <row r="1103" spans="7:12" x14ac:dyDescent="0.25">
      <c r="G1103" s="17"/>
      <c r="H1103" s="17"/>
      <c r="I1103" s="17"/>
      <c r="J1103" s="17"/>
      <c r="K1103" s="17"/>
      <c r="L1103" s="17"/>
    </row>
    <row r="1104" spans="7:12" x14ac:dyDescent="0.25">
      <c r="G1104" s="17"/>
      <c r="H1104" s="17"/>
      <c r="I1104" s="17"/>
      <c r="J1104" s="17"/>
      <c r="K1104" s="17"/>
      <c r="L1104" s="17"/>
    </row>
    <row r="1105" spans="7:12" x14ac:dyDescent="0.25">
      <c r="G1105" s="17"/>
      <c r="H1105" s="17"/>
      <c r="I1105" s="17"/>
      <c r="J1105" s="17"/>
      <c r="K1105" s="17"/>
      <c r="L1105" s="17"/>
    </row>
    <row r="1106" spans="7:12" x14ac:dyDescent="0.25">
      <c r="G1106" s="17"/>
      <c r="H1106" s="17"/>
      <c r="I1106" s="17"/>
      <c r="J1106" s="17"/>
      <c r="K1106" s="17"/>
      <c r="L1106" s="17"/>
    </row>
    <row r="1107" spans="7:12" x14ac:dyDescent="0.25">
      <c r="G1107" s="17"/>
      <c r="H1107" s="17"/>
      <c r="I1107" s="17"/>
      <c r="J1107" s="17"/>
      <c r="K1107" s="17"/>
      <c r="L1107" s="17"/>
    </row>
    <row r="1108" spans="7:12" x14ac:dyDescent="0.25">
      <c r="G1108" s="17"/>
      <c r="H1108" s="17"/>
      <c r="I1108" s="17"/>
      <c r="J1108" s="17"/>
      <c r="K1108" s="17"/>
      <c r="L1108" s="17"/>
    </row>
    <row r="1109" spans="7:12" x14ac:dyDescent="0.25">
      <c r="G1109" s="17"/>
      <c r="H1109" s="17"/>
      <c r="I1109" s="17"/>
      <c r="J1109" s="17"/>
      <c r="K1109" s="17"/>
      <c r="L1109" s="17"/>
    </row>
    <row r="1110" spans="7:12" x14ac:dyDescent="0.25">
      <c r="G1110" s="17"/>
      <c r="H1110" s="17"/>
      <c r="I1110" s="17"/>
      <c r="J1110" s="17"/>
      <c r="K1110" s="17"/>
      <c r="L1110" s="17"/>
    </row>
    <row r="1111" spans="7:12" x14ac:dyDescent="0.25">
      <c r="G1111" s="17"/>
      <c r="H1111" s="17"/>
      <c r="I1111" s="17"/>
      <c r="J1111" s="17"/>
      <c r="K1111" s="17"/>
      <c r="L1111" s="17"/>
    </row>
    <row r="1112" spans="7:12" x14ac:dyDescent="0.25">
      <c r="G1112" s="17"/>
      <c r="H1112" s="17"/>
      <c r="I1112" s="17"/>
      <c r="J1112" s="17"/>
      <c r="K1112" s="17"/>
      <c r="L1112" s="17"/>
    </row>
    <row r="1113" spans="7:12" x14ac:dyDescent="0.25">
      <c r="G1113" s="17"/>
      <c r="H1113" s="17"/>
      <c r="I1113" s="17"/>
      <c r="J1113" s="17"/>
      <c r="K1113" s="17"/>
      <c r="L1113" s="17"/>
    </row>
    <row r="1114" spans="7:12" x14ac:dyDescent="0.25">
      <c r="G1114" s="17"/>
      <c r="H1114" s="17"/>
      <c r="I1114" s="17"/>
      <c r="J1114" s="17"/>
      <c r="K1114" s="17"/>
      <c r="L1114" s="17"/>
    </row>
    <row r="1115" spans="7:12" x14ac:dyDescent="0.25">
      <c r="G1115" s="17"/>
      <c r="H1115" s="17"/>
      <c r="I1115" s="17"/>
      <c r="J1115" s="17"/>
      <c r="K1115" s="17"/>
      <c r="L1115" s="17"/>
    </row>
    <row r="1116" spans="7:12" x14ac:dyDescent="0.25">
      <c r="G1116" s="17"/>
      <c r="H1116" s="17"/>
      <c r="I1116" s="17"/>
      <c r="J1116" s="17"/>
      <c r="K1116" s="17"/>
      <c r="L1116" s="17"/>
    </row>
    <row r="1117" spans="7:12" x14ac:dyDescent="0.25">
      <c r="G1117" s="17"/>
      <c r="H1117" s="17"/>
      <c r="I1117" s="17"/>
      <c r="J1117" s="17"/>
      <c r="K1117" s="17"/>
      <c r="L1117" s="17"/>
    </row>
    <row r="1118" spans="7:12" x14ac:dyDescent="0.25">
      <c r="G1118" s="17"/>
      <c r="H1118" s="17"/>
      <c r="I1118" s="17"/>
      <c r="J1118" s="17"/>
      <c r="K1118" s="17"/>
      <c r="L1118" s="17"/>
    </row>
    <row r="1119" spans="7:12" x14ac:dyDescent="0.25">
      <c r="G1119" s="17"/>
      <c r="H1119" s="17"/>
      <c r="I1119" s="17"/>
      <c r="J1119" s="17"/>
      <c r="K1119" s="17"/>
      <c r="L1119" s="17"/>
    </row>
    <row r="1120" spans="7:12" x14ac:dyDescent="0.25">
      <c r="G1120" s="17"/>
      <c r="H1120" s="17"/>
      <c r="I1120" s="17"/>
      <c r="J1120" s="17"/>
      <c r="K1120" s="17"/>
      <c r="L1120" s="17"/>
    </row>
    <row r="1121" spans="7:12" x14ac:dyDescent="0.25">
      <c r="G1121" s="17"/>
      <c r="H1121" s="17"/>
      <c r="I1121" s="17"/>
      <c r="J1121" s="17"/>
      <c r="K1121" s="17"/>
      <c r="L1121" s="17"/>
    </row>
    <row r="1122" spans="7:12" x14ac:dyDescent="0.25">
      <c r="G1122" s="17"/>
      <c r="H1122" s="17"/>
      <c r="I1122" s="17"/>
      <c r="J1122" s="17"/>
      <c r="K1122" s="17"/>
      <c r="L1122" s="17"/>
    </row>
    <row r="1123" spans="7:12" x14ac:dyDescent="0.25">
      <c r="G1123" s="17"/>
      <c r="H1123" s="17"/>
      <c r="I1123" s="17"/>
      <c r="J1123" s="17"/>
      <c r="K1123" s="17"/>
      <c r="L1123" s="17"/>
    </row>
    <row r="1124" spans="7:12" x14ac:dyDescent="0.25">
      <c r="G1124" s="17"/>
      <c r="H1124" s="17"/>
      <c r="I1124" s="17"/>
      <c r="J1124" s="17"/>
      <c r="K1124" s="17"/>
      <c r="L1124" s="17"/>
    </row>
    <row r="1125" spans="7:12" x14ac:dyDescent="0.25">
      <c r="G1125" s="17"/>
      <c r="H1125" s="17"/>
      <c r="I1125" s="17"/>
      <c r="J1125" s="17"/>
      <c r="K1125" s="17"/>
      <c r="L1125" s="17"/>
    </row>
    <row r="1126" spans="7:12" x14ac:dyDescent="0.25">
      <c r="G1126" s="17"/>
      <c r="H1126" s="17"/>
      <c r="I1126" s="17"/>
      <c r="J1126" s="17"/>
      <c r="K1126" s="17"/>
      <c r="L1126" s="17"/>
    </row>
    <row r="1127" spans="7:12" x14ac:dyDescent="0.25">
      <c r="G1127" s="17"/>
      <c r="H1127" s="17"/>
      <c r="I1127" s="17"/>
      <c r="J1127" s="17"/>
      <c r="K1127" s="17"/>
      <c r="L1127" s="17"/>
    </row>
    <row r="1128" spans="7:12" x14ac:dyDescent="0.25">
      <c r="G1128" s="17"/>
      <c r="H1128" s="17"/>
      <c r="I1128" s="17"/>
      <c r="J1128" s="17"/>
      <c r="K1128" s="17"/>
      <c r="L1128" s="17"/>
    </row>
    <row r="1129" spans="7:12" x14ac:dyDescent="0.25">
      <c r="G1129" s="17"/>
      <c r="H1129" s="17"/>
      <c r="I1129" s="17"/>
      <c r="J1129" s="17"/>
      <c r="K1129" s="17"/>
      <c r="L1129" s="17"/>
    </row>
    <row r="1130" spans="7:12" x14ac:dyDescent="0.25">
      <c r="G1130" s="17"/>
      <c r="H1130" s="17"/>
      <c r="I1130" s="17"/>
      <c r="J1130" s="17"/>
      <c r="K1130" s="17"/>
      <c r="L1130" s="17"/>
    </row>
    <row r="1131" spans="7:12" x14ac:dyDescent="0.25">
      <c r="G1131" s="17"/>
      <c r="H1131" s="17"/>
      <c r="I1131" s="17"/>
      <c r="J1131" s="17"/>
      <c r="K1131" s="17"/>
      <c r="L1131" s="17"/>
    </row>
    <row r="1132" spans="7:12" x14ac:dyDescent="0.25">
      <c r="G1132" s="17"/>
      <c r="H1132" s="17"/>
      <c r="I1132" s="17"/>
      <c r="J1132" s="17"/>
      <c r="K1132" s="17"/>
      <c r="L1132" s="17"/>
    </row>
    <row r="1133" spans="7:12" x14ac:dyDescent="0.25">
      <c r="G1133" s="17"/>
      <c r="H1133" s="17"/>
      <c r="I1133" s="17"/>
      <c r="J1133" s="17"/>
      <c r="K1133" s="17"/>
      <c r="L1133" s="17"/>
    </row>
    <row r="1134" spans="7:12" x14ac:dyDescent="0.25">
      <c r="G1134" s="17"/>
      <c r="H1134" s="17"/>
      <c r="I1134" s="17"/>
      <c r="J1134" s="17"/>
      <c r="K1134" s="17"/>
      <c r="L1134" s="17"/>
    </row>
    <row r="1135" spans="7:12" x14ac:dyDescent="0.25">
      <c r="G1135" s="17"/>
      <c r="H1135" s="17"/>
      <c r="I1135" s="17"/>
      <c r="J1135" s="17"/>
      <c r="K1135" s="17"/>
      <c r="L1135" s="17"/>
    </row>
    <row r="1136" spans="7:12" x14ac:dyDescent="0.25">
      <c r="G1136" s="17"/>
      <c r="H1136" s="17"/>
      <c r="I1136" s="17"/>
      <c r="J1136" s="17"/>
      <c r="K1136" s="17"/>
      <c r="L1136" s="17"/>
    </row>
    <row r="1137" spans="7:12" x14ac:dyDescent="0.25">
      <c r="G1137" s="17"/>
      <c r="H1137" s="17"/>
      <c r="I1137" s="17"/>
      <c r="J1137" s="17"/>
      <c r="K1137" s="17"/>
      <c r="L1137" s="17"/>
    </row>
    <row r="1138" spans="7:12" x14ac:dyDescent="0.25">
      <c r="G1138" s="17"/>
      <c r="H1138" s="17"/>
      <c r="I1138" s="17"/>
      <c r="J1138" s="17"/>
      <c r="K1138" s="17"/>
      <c r="L1138" s="17"/>
    </row>
    <row r="1139" spans="7:12" x14ac:dyDescent="0.25">
      <c r="G1139" s="17"/>
      <c r="H1139" s="17"/>
      <c r="I1139" s="17"/>
      <c r="J1139" s="17"/>
      <c r="K1139" s="17"/>
      <c r="L1139" s="17"/>
    </row>
    <row r="1140" spans="7:12" x14ac:dyDescent="0.25">
      <c r="G1140" s="17"/>
      <c r="H1140" s="17"/>
      <c r="I1140" s="17"/>
      <c r="J1140" s="17"/>
      <c r="K1140" s="17"/>
      <c r="L1140" s="17"/>
    </row>
    <row r="1141" spans="7:12" x14ac:dyDescent="0.25">
      <c r="G1141" s="17"/>
      <c r="H1141" s="17"/>
      <c r="I1141" s="17"/>
      <c r="J1141" s="17"/>
      <c r="K1141" s="17"/>
      <c r="L1141" s="17"/>
    </row>
    <row r="1142" spans="7:12" x14ac:dyDescent="0.25">
      <c r="G1142" s="17"/>
      <c r="H1142" s="17"/>
      <c r="I1142" s="17"/>
      <c r="J1142" s="17"/>
      <c r="K1142" s="17"/>
      <c r="L1142" s="17"/>
    </row>
    <row r="1143" spans="7:12" x14ac:dyDescent="0.25">
      <c r="G1143" s="17"/>
      <c r="H1143" s="17"/>
      <c r="I1143" s="17"/>
      <c r="J1143" s="17"/>
      <c r="K1143" s="17"/>
      <c r="L1143" s="17"/>
    </row>
    <row r="1144" spans="7:12" x14ac:dyDescent="0.25">
      <c r="G1144" s="17"/>
      <c r="H1144" s="17"/>
      <c r="I1144" s="17"/>
      <c r="J1144" s="17"/>
      <c r="K1144" s="17"/>
      <c r="L1144" s="17"/>
    </row>
    <row r="1145" spans="7:12" x14ac:dyDescent="0.25">
      <c r="G1145" s="17"/>
      <c r="H1145" s="17"/>
      <c r="I1145" s="17"/>
      <c r="J1145" s="17"/>
      <c r="K1145" s="17"/>
      <c r="L1145" s="17"/>
    </row>
    <row r="1146" spans="7:12" x14ac:dyDescent="0.25">
      <c r="G1146" s="17"/>
      <c r="H1146" s="17"/>
      <c r="I1146" s="17"/>
      <c r="J1146" s="17"/>
      <c r="K1146" s="17"/>
      <c r="L1146" s="17"/>
    </row>
    <row r="1147" spans="7:12" x14ac:dyDescent="0.25">
      <c r="G1147" s="17"/>
      <c r="H1147" s="17"/>
      <c r="I1147" s="17"/>
      <c r="J1147" s="17"/>
      <c r="K1147" s="17"/>
      <c r="L1147" s="17"/>
    </row>
    <row r="1148" spans="7:12" x14ac:dyDescent="0.25">
      <c r="G1148" s="17"/>
      <c r="H1148" s="17"/>
      <c r="I1148" s="17"/>
      <c r="J1148" s="17"/>
      <c r="K1148" s="17"/>
      <c r="L1148" s="17"/>
    </row>
    <row r="1149" spans="7:12" x14ac:dyDescent="0.25">
      <c r="G1149" s="17"/>
      <c r="H1149" s="17"/>
      <c r="I1149" s="17"/>
      <c r="J1149" s="17"/>
      <c r="K1149" s="17"/>
      <c r="L1149" s="17"/>
    </row>
    <row r="1150" spans="7:12" x14ac:dyDescent="0.25">
      <c r="G1150" s="17"/>
      <c r="H1150" s="17"/>
      <c r="I1150" s="17"/>
      <c r="J1150" s="17"/>
      <c r="K1150" s="17"/>
      <c r="L1150" s="17"/>
    </row>
    <row r="1151" spans="7:12" x14ac:dyDescent="0.25">
      <c r="G1151" s="17"/>
      <c r="H1151" s="17"/>
      <c r="I1151" s="17"/>
      <c r="J1151" s="17"/>
      <c r="K1151" s="17"/>
      <c r="L1151" s="17"/>
    </row>
    <row r="1152" spans="7:12" x14ac:dyDescent="0.25">
      <c r="G1152" s="17"/>
      <c r="H1152" s="17"/>
      <c r="I1152" s="17"/>
      <c r="J1152" s="17"/>
      <c r="K1152" s="17"/>
      <c r="L1152" s="17"/>
    </row>
    <row r="1153" spans="7:12" x14ac:dyDescent="0.25">
      <c r="G1153" s="17"/>
      <c r="H1153" s="17"/>
      <c r="I1153" s="17"/>
      <c r="J1153" s="17"/>
      <c r="K1153" s="17"/>
      <c r="L1153" s="17"/>
    </row>
    <row r="1154" spans="7:12" x14ac:dyDescent="0.25">
      <c r="G1154" s="17"/>
      <c r="H1154" s="17"/>
      <c r="I1154" s="17"/>
      <c r="J1154" s="17"/>
      <c r="K1154" s="17"/>
      <c r="L1154" s="17"/>
    </row>
    <row r="1155" spans="7:12" x14ac:dyDescent="0.25">
      <c r="G1155" s="17"/>
      <c r="H1155" s="17"/>
      <c r="I1155" s="17"/>
      <c r="J1155" s="17"/>
      <c r="K1155" s="17"/>
      <c r="L1155" s="17"/>
    </row>
    <row r="1156" spans="7:12" x14ac:dyDescent="0.25">
      <c r="G1156" s="17"/>
      <c r="H1156" s="17"/>
      <c r="I1156" s="17"/>
      <c r="J1156" s="17"/>
      <c r="K1156" s="17"/>
      <c r="L1156" s="17"/>
    </row>
    <row r="1157" spans="7:12" x14ac:dyDescent="0.25">
      <c r="G1157" s="17"/>
      <c r="H1157" s="17"/>
      <c r="I1157" s="17"/>
      <c r="J1157" s="17"/>
      <c r="K1157" s="17"/>
      <c r="L1157" s="17"/>
    </row>
    <row r="1158" spans="7:12" x14ac:dyDescent="0.25">
      <c r="G1158" s="17"/>
      <c r="H1158" s="17"/>
      <c r="I1158" s="17"/>
      <c r="J1158" s="17"/>
      <c r="K1158" s="17"/>
      <c r="L1158" s="17"/>
    </row>
    <row r="1159" spans="7:12" x14ac:dyDescent="0.25">
      <c r="G1159" s="17"/>
      <c r="H1159" s="17"/>
      <c r="I1159" s="17"/>
      <c r="J1159" s="17"/>
      <c r="K1159" s="17"/>
      <c r="L1159" s="17"/>
    </row>
    <row r="1160" spans="7:12" x14ac:dyDescent="0.25">
      <c r="G1160" s="17"/>
      <c r="H1160" s="17"/>
      <c r="I1160" s="17"/>
      <c r="J1160" s="17"/>
      <c r="K1160" s="17"/>
      <c r="L1160" s="17"/>
    </row>
    <row r="1161" spans="7:12" x14ac:dyDescent="0.25">
      <c r="G1161" s="17"/>
      <c r="H1161" s="17"/>
      <c r="I1161" s="17"/>
      <c r="J1161" s="17"/>
      <c r="K1161" s="17"/>
      <c r="L1161" s="17"/>
    </row>
    <row r="1162" spans="7:12" x14ac:dyDescent="0.25">
      <c r="G1162" s="17"/>
      <c r="H1162" s="17"/>
      <c r="I1162" s="17"/>
      <c r="J1162" s="17"/>
      <c r="K1162" s="17"/>
      <c r="L1162" s="17"/>
    </row>
    <row r="1163" spans="7:12" x14ac:dyDescent="0.25">
      <c r="G1163" s="17"/>
      <c r="H1163" s="17"/>
      <c r="I1163" s="17"/>
      <c r="J1163" s="17"/>
      <c r="K1163" s="17"/>
      <c r="L1163" s="17"/>
    </row>
    <row r="1164" spans="7:12" x14ac:dyDescent="0.25">
      <c r="G1164" s="17"/>
      <c r="H1164" s="17"/>
      <c r="I1164" s="17"/>
      <c r="J1164" s="17"/>
      <c r="K1164" s="17"/>
      <c r="L1164" s="17"/>
    </row>
    <row r="1165" spans="7:12" x14ac:dyDescent="0.25">
      <c r="G1165" s="17"/>
      <c r="H1165" s="17"/>
      <c r="I1165" s="17"/>
      <c r="J1165" s="17"/>
      <c r="K1165" s="17"/>
      <c r="L1165" s="17"/>
    </row>
    <row r="1166" spans="7:12" x14ac:dyDescent="0.25">
      <c r="G1166" s="17"/>
      <c r="H1166" s="17"/>
      <c r="I1166" s="17"/>
      <c r="J1166" s="17"/>
      <c r="K1166" s="17"/>
      <c r="L1166" s="17"/>
    </row>
    <row r="1167" spans="7:12" x14ac:dyDescent="0.25">
      <c r="G1167" s="17"/>
      <c r="H1167" s="17"/>
      <c r="I1167" s="17"/>
      <c r="J1167" s="17"/>
      <c r="K1167" s="17"/>
      <c r="L1167" s="17"/>
    </row>
    <row r="1168" spans="7:12" x14ac:dyDescent="0.25">
      <c r="G1168" s="17"/>
      <c r="H1168" s="17"/>
      <c r="I1168" s="17"/>
      <c r="J1168" s="17"/>
      <c r="K1168" s="17"/>
      <c r="L1168" s="17"/>
    </row>
    <row r="1169" spans="7:12" x14ac:dyDescent="0.25">
      <c r="G1169" s="17"/>
      <c r="H1169" s="17"/>
      <c r="I1169" s="17"/>
      <c r="J1169" s="17"/>
      <c r="K1169" s="17"/>
      <c r="L1169" s="17"/>
    </row>
    <row r="1170" spans="7:12" x14ac:dyDescent="0.25">
      <c r="G1170" s="17"/>
      <c r="H1170" s="17"/>
      <c r="I1170" s="17"/>
      <c r="J1170" s="17"/>
      <c r="K1170" s="17"/>
      <c r="L1170" s="17"/>
    </row>
    <row r="1171" spans="7:12" x14ac:dyDescent="0.25">
      <c r="G1171" s="17"/>
      <c r="H1171" s="17"/>
      <c r="I1171" s="17"/>
      <c r="J1171" s="17"/>
      <c r="K1171" s="17"/>
      <c r="L1171" s="17"/>
    </row>
    <row r="1172" spans="7:12" x14ac:dyDescent="0.25">
      <c r="G1172" s="17"/>
      <c r="H1172" s="17"/>
      <c r="I1172" s="17"/>
      <c r="J1172" s="17"/>
      <c r="K1172" s="17"/>
      <c r="L1172" s="17"/>
    </row>
    <row r="1173" spans="7:12" x14ac:dyDescent="0.25">
      <c r="G1173" s="17"/>
      <c r="H1173" s="17"/>
      <c r="I1173" s="17"/>
      <c r="J1173" s="17"/>
      <c r="K1173" s="17"/>
      <c r="L1173" s="17"/>
    </row>
    <row r="1174" spans="7:12" x14ac:dyDescent="0.25">
      <c r="G1174" s="17"/>
      <c r="H1174" s="17"/>
      <c r="I1174" s="17"/>
      <c r="J1174" s="17"/>
      <c r="K1174" s="17"/>
      <c r="L1174" s="17"/>
    </row>
    <row r="1175" spans="7:12" x14ac:dyDescent="0.25">
      <c r="G1175" s="17"/>
      <c r="H1175" s="17"/>
      <c r="I1175" s="17"/>
      <c r="J1175" s="17"/>
      <c r="K1175" s="17"/>
      <c r="L1175" s="17"/>
    </row>
    <row r="1176" spans="7:12" x14ac:dyDescent="0.25">
      <c r="G1176" s="17"/>
      <c r="H1176" s="17"/>
      <c r="I1176" s="17"/>
      <c r="J1176" s="17"/>
      <c r="K1176" s="17"/>
      <c r="L1176" s="17"/>
    </row>
    <row r="1177" spans="7:12" x14ac:dyDescent="0.25">
      <c r="G1177" s="17"/>
      <c r="H1177" s="17"/>
      <c r="I1177" s="17"/>
      <c r="J1177" s="17"/>
      <c r="K1177" s="17"/>
      <c r="L1177" s="17"/>
    </row>
    <row r="1178" spans="7:12" x14ac:dyDescent="0.25">
      <c r="G1178" s="17"/>
      <c r="H1178" s="17"/>
      <c r="I1178" s="17"/>
      <c r="J1178" s="17"/>
      <c r="K1178" s="17"/>
      <c r="L1178" s="17"/>
    </row>
    <row r="1179" spans="7:12" x14ac:dyDescent="0.25">
      <c r="G1179" s="17"/>
      <c r="H1179" s="17"/>
      <c r="I1179" s="17"/>
      <c r="J1179" s="17"/>
      <c r="K1179" s="17"/>
      <c r="L1179" s="17"/>
    </row>
    <row r="1180" spans="7:12" x14ac:dyDescent="0.25">
      <c r="G1180" s="17"/>
      <c r="H1180" s="17"/>
      <c r="I1180" s="17"/>
      <c r="J1180" s="17"/>
      <c r="K1180" s="17"/>
      <c r="L1180" s="17"/>
    </row>
    <row r="1181" spans="7:12" x14ac:dyDescent="0.25">
      <c r="G1181" s="17"/>
      <c r="H1181" s="17"/>
      <c r="I1181" s="17"/>
      <c r="J1181" s="17"/>
      <c r="K1181" s="17"/>
      <c r="L1181" s="17"/>
    </row>
    <row r="1182" spans="7:12" x14ac:dyDescent="0.25">
      <c r="G1182" s="17"/>
      <c r="H1182" s="17"/>
      <c r="I1182" s="17"/>
      <c r="J1182" s="17"/>
      <c r="K1182" s="17"/>
      <c r="L1182" s="17"/>
    </row>
    <row r="1183" spans="7:12" x14ac:dyDescent="0.25">
      <c r="G1183" s="17"/>
      <c r="H1183" s="17"/>
      <c r="I1183" s="17"/>
      <c r="J1183" s="17"/>
      <c r="K1183" s="17"/>
      <c r="L1183" s="17"/>
    </row>
    <row r="1184" spans="7:12" x14ac:dyDescent="0.25">
      <c r="G1184" s="17"/>
      <c r="H1184" s="17"/>
      <c r="I1184" s="17"/>
      <c r="J1184" s="17"/>
      <c r="K1184" s="17"/>
      <c r="L1184" s="17"/>
    </row>
    <row r="1185" spans="7:12" x14ac:dyDescent="0.25">
      <c r="G1185" s="17"/>
      <c r="H1185" s="17"/>
      <c r="I1185" s="17"/>
      <c r="J1185" s="17"/>
      <c r="K1185" s="17"/>
      <c r="L1185" s="17"/>
    </row>
    <row r="1186" spans="7:12" x14ac:dyDescent="0.25">
      <c r="G1186" s="17"/>
      <c r="H1186" s="17"/>
      <c r="I1186" s="17"/>
      <c r="J1186" s="17"/>
      <c r="K1186" s="17"/>
      <c r="L1186" s="17"/>
    </row>
    <row r="1187" spans="7:12" x14ac:dyDescent="0.25">
      <c r="G1187" s="17"/>
      <c r="H1187" s="17"/>
      <c r="I1187" s="17"/>
      <c r="J1187" s="17"/>
      <c r="K1187" s="17"/>
      <c r="L1187" s="17"/>
    </row>
    <row r="1188" spans="7:12" x14ac:dyDescent="0.25">
      <c r="G1188" s="17"/>
      <c r="H1188" s="17"/>
      <c r="I1188" s="17"/>
      <c r="J1188" s="17"/>
      <c r="K1188" s="17"/>
      <c r="L1188" s="17"/>
    </row>
    <row r="1189" spans="7:12" x14ac:dyDescent="0.25">
      <c r="G1189" s="17"/>
      <c r="H1189" s="17"/>
      <c r="I1189" s="17"/>
      <c r="J1189" s="17"/>
      <c r="K1189" s="17"/>
      <c r="L1189" s="17"/>
    </row>
    <row r="1190" spans="7:12" x14ac:dyDescent="0.25">
      <c r="G1190" s="17"/>
      <c r="H1190" s="17"/>
      <c r="I1190" s="17"/>
      <c r="J1190" s="17"/>
      <c r="K1190" s="17"/>
      <c r="L1190" s="17"/>
    </row>
    <row r="1191" spans="7:12" x14ac:dyDescent="0.25">
      <c r="G1191" s="17"/>
      <c r="H1191" s="17"/>
      <c r="I1191" s="17"/>
      <c r="J1191" s="17"/>
      <c r="K1191" s="17"/>
      <c r="L1191" s="17"/>
    </row>
    <row r="1192" spans="7:12" x14ac:dyDescent="0.25">
      <c r="G1192" s="17"/>
      <c r="H1192" s="17"/>
      <c r="I1192" s="17"/>
      <c r="J1192" s="17"/>
      <c r="K1192" s="17"/>
      <c r="L1192" s="17"/>
    </row>
    <row r="1193" spans="7:12" x14ac:dyDescent="0.25">
      <c r="G1193" s="17"/>
      <c r="H1193" s="17"/>
      <c r="I1193" s="17"/>
      <c r="J1193" s="17"/>
      <c r="K1193" s="17"/>
      <c r="L1193" s="17"/>
    </row>
    <row r="1194" spans="7:12" x14ac:dyDescent="0.25">
      <c r="G1194" s="17"/>
      <c r="H1194" s="17"/>
      <c r="I1194" s="17"/>
      <c r="J1194" s="17"/>
      <c r="K1194" s="17"/>
      <c r="L1194" s="17"/>
    </row>
    <row r="1195" spans="7:12" x14ac:dyDescent="0.25">
      <c r="G1195" s="17"/>
      <c r="H1195" s="17"/>
      <c r="I1195" s="17"/>
      <c r="J1195" s="17"/>
      <c r="K1195" s="17"/>
      <c r="L1195" s="17"/>
    </row>
    <row r="1196" spans="7:12" x14ac:dyDescent="0.25">
      <c r="G1196" s="17"/>
      <c r="H1196" s="17"/>
      <c r="I1196" s="17"/>
      <c r="J1196" s="17"/>
      <c r="K1196" s="17"/>
      <c r="L1196" s="17"/>
    </row>
    <row r="1197" spans="7:12" x14ac:dyDescent="0.25">
      <c r="G1197" s="17"/>
      <c r="H1197" s="17"/>
      <c r="I1197" s="17"/>
      <c r="J1197" s="17"/>
      <c r="K1197" s="17"/>
      <c r="L1197" s="17"/>
    </row>
    <row r="1198" spans="7:12" x14ac:dyDescent="0.25">
      <c r="G1198" s="17"/>
      <c r="H1198" s="17"/>
      <c r="I1198" s="17"/>
      <c r="J1198" s="17"/>
      <c r="K1198" s="17"/>
      <c r="L1198" s="17"/>
    </row>
    <row r="1199" spans="7:12" x14ac:dyDescent="0.25">
      <c r="G1199" s="17"/>
      <c r="H1199" s="17"/>
      <c r="I1199" s="17"/>
      <c r="J1199" s="17"/>
      <c r="K1199" s="17"/>
      <c r="L1199" s="17"/>
    </row>
    <row r="1200" spans="7:12" x14ac:dyDescent="0.25">
      <c r="G1200" s="17"/>
      <c r="H1200" s="17"/>
      <c r="I1200" s="17"/>
      <c r="J1200" s="17"/>
      <c r="K1200" s="17"/>
      <c r="L1200" s="17"/>
    </row>
    <row r="1201" spans="7:12" x14ac:dyDescent="0.25">
      <c r="G1201" s="17"/>
      <c r="H1201" s="17"/>
      <c r="I1201" s="17"/>
      <c r="J1201" s="17"/>
      <c r="K1201" s="17"/>
      <c r="L1201" s="17"/>
    </row>
    <row r="1202" spans="7:12" x14ac:dyDescent="0.25">
      <c r="G1202" s="17"/>
      <c r="H1202" s="17"/>
      <c r="I1202" s="17"/>
      <c r="J1202" s="17"/>
      <c r="K1202" s="17"/>
      <c r="L1202" s="17"/>
    </row>
    <row r="1203" spans="7:12" x14ac:dyDescent="0.25">
      <c r="G1203" s="17"/>
      <c r="H1203" s="17"/>
      <c r="I1203" s="17"/>
      <c r="J1203" s="17"/>
      <c r="K1203" s="17"/>
      <c r="L1203" s="17"/>
    </row>
    <row r="1204" spans="7:12" x14ac:dyDescent="0.25">
      <c r="G1204" s="17"/>
      <c r="H1204" s="17"/>
      <c r="I1204" s="17"/>
      <c r="J1204" s="17"/>
      <c r="K1204" s="17"/>
      <c r="L1204" s="17"/>
    </row>
    <row r="1205" spans="7:12" x14ac:dyDescent="0.25">
      <c r="G1205" s="17"/>
      <c r="H1205" s="17"/>
      <c r="I1205" s="17"/>
      <c r="J1205" s="17"/>
      <c r="K1205" s="17"/>
      <c r="L1205" s="17"/>
    </row>
    <row r="1206" spans="7:12" x14ac:dyDescent="0.25">
      <c r="G1206" s="17"/>
      <c r="H1206" s="17"/>
      <c r="I1206" s="17"/>
      <c r="J1206" s="17"/>
      <c r="K1206" s="17"/>
      <c r="L1206" s="17"/>
    </row>
    <row r="1207" spans="7:12" x14ac:dyDescent="0.25">
      <c r="G1207" s="17"/>
      <c r="H1207" s="17"/>
      <c r="I1207" s="17"/>
      <c r="J1207" s="17"/>
      <c r="K1207" s="17"/>
      <c r="L1207" s="17"/>
    </row>
    <row r="1208" spans="7:12" x14ac:dyDescent="0.25">
      <c r="G1208" s="17"/>
      <c r="H1208" s="17"/>
      <c r="I1208" s="17"/>
      <c r="J1208" s="17"/>
      <c r="K1208" s="17"/>
      <c r="L1208" s="17"/>
    </row>
    <row r="1209" spans="7:12" x14ac:dyDescent="0.25">
      <c r="G1209" s="17"/>
      <c r="H1209" s="17"/>
      <c r="I1209" s="17"/>
      <c r="J1209" s="17"/>
      <c r="K1209" s="17"/>
      <c r="L1209" s="17"/>
    </row>
    <row r="1210" spans="7:12" x14ac:dyDescent="0.25">
      <c r="G1210" s="17"/>
      <c r="H1210" s="17"/>
      <c r="I1210" s="17"/>
      <c r="J1210" s="17"/>
      <c r="K1210" s="17"/>
      <c r="L1210" s="17"/>
    </row>
    <row r="1211" spans="7:12" x14ac:dyDescent="0.25">
      <c r="G1211" s="17"/>
      <c r="H1211" s="17"/>
      <c r="I1211" s="17"/>
      <c r="J1211" s="17"/>
      <c r="K1211" s="17"/>
      <c r="L1211" s="17"/>
    </row>
    <row r="1212" spans="7:12" x14ac:dyDescent="0.25">
      <c r="G1212" s="17"/>
      <c r="H1212" s="17"/>
      <c r="I1212" s="17"/>
      <c r="J1212" s="17"/>
      <c r="K1212" s="17"/>
      <c r="L1212" s="17"/>
    </row>
    <row r="1213" spans="7:12" x14ac:dyDescent="0.25">
      <c r="G1213" s="17"/>
      <c r="H1213" s="17"/>
      <c r="I1213" s="17"/>
      <c r="J1213" s="17"/>
      <c r="K1213" s="17"/>
      <c r="L1213" s="17"/>
    </row>
    <row r="1214" spans="7:12" x14ac:dyDescent="0.25">
      <c r="G1214" s="17"/>
      <c r="H1214" s="17"/>
      <c r="I1214" s="17"/>
      <c r="J1214" s="17"/>
      <c r="K1214" s="17"/>
      <c r="L1214" s="17"/>
    </row>
    <row r="1215" spans="7:12" x14ac:dyDescent="0.25">
      <c r="G1215" s="17"/>
      <c r="H1215" s="17"/>
      <c r="I1215" s="17"/>
      <c r="J1215" s="17"/>
      <c r="K1215" s="17"/>
      <c r="L1215" s="17"/>
    </row>
    <row r="1216" spans="7:12" x14ac:dyDescent="0.25">
      <c r="G1216" s="17"/>
      <c r="H1216" s="17"/>
      <c r="I1216" s="17"/>
      <c r="J1216" s="17"/>
      <c r="K1216" s="17"/>
      <c r="L1216" s="17"/>
    </row>
    <row r="1217" spans="7:12" x14ac:dyDescent="0.25">
      <c r="G1217" s="17"/>
      <c r="H1217" s="17"/>
      <c r="I1217" s="17"/>
      <c r="J1217" s="17"/>
      <c r="K1217" s="17"/>
      <c r="L1217" s="17"/>
    </row>
    <row r="1218" spans="7:12" x14ac:dyDescent="0.25">
      <c r="G1218" s="17"/>
      <c r="H1218" s="17"/>
      <c r="I1218" s="17"/>
      <c r="J1218" s="17"/>
      <c r="K1218" s="17"/>
      <c r="L1218" s="17"/>
    </row>
    <row r="1219" spans="7:12" x14ac:dyDescent="0.25">
      <c r="G1219" s="17"/>
      <c r="H1219" s="17"/>
      <c r="I1219" s="17"/>
      <c r="J1219" s="17"/>
      <c r="K1219" s="17"/>
      <c r="L1219" s="17"/>
    </row>
    <row r="1220" spans="7:12" x14ac:dyDescent="0.25">
      <c r="G1220" s="17"/>
      <c r="H1220" s="17"/>
      <c r="I1220" s="17"/>
      <c r="J1220" s="17"/>
      <c r="K1220" s="17"/>
      <c r="L1220" s="17"/>
    </row>
    <row r="1221" spans="7:12" x14ac:dyDescent="0.25">
      <c r="G1221" s="17"/>
      <c r="H1221" s="17"/>
      <c r="I1221" s="17"/>
      <c r="J1221" s="17"/>
      <c r="K1221" s="17"/>
      <c r="L1221" s="17"/>
    </row>
    <row r="1222" spans="7:12" x14ac:dyDescent="0.25">
      <c r="G1222" s="17"/>
      <c r="H1222" s="17"/>
      <c r="I1222" s="17"/>
      <c r="J1222" s="17"/>
      <c r="K1222" s="17"/>
      <c r="L1222" s="17"/>
    </row>
    <row r="1223" spans="7:12" x14ac:dyDescent="0.25">
      <c r="G1223" s="17"/>
      <c r="H1223" s="17"/>
      <c r="I1223" s="17"/>
      <c r="J1223" s="17"/>
      <c r="K1223" s="17"/>
      <c r="L1223" s="17"/>
    </row>
    <row r="1224" spans="7:12" x14ac:dyDescent="0.25">
      <c r="G1224" s="17"/>
      <c r="H1224" s="17"/>
      <c r="I1224" s="17"/>
      <c r="J1224" s="17"/>
      <c r="K1224" s="17"/>
      <c r="L1224" s="17"/>
    </row>
    <row r="1225" spans="7:12" x14ac:dyDescent="0.25">
      <c r="G1225" s="17"/>
      <c r="H1225" s="17"/>
      <c r="I1225" s="17"/>
      <c r="J1225" s="17"/>
      <c r="K1225" s="17"/>
      <c r="L1225" s="17"/>
    </row>
    <row r="1226" spans="7:12" x14ac:dyDescent="0.25">
      <c r="G1226" s="17"/>
      <c r="H1226" s="17"/>
      <c r="I1226" s="17"/>
      <c r="J1226" s="17"/>
      <c r="K1226" s="17"/>
      <c r="L1226" s="17"/>
    </row>
    <row r="1227" spans="7:12" x14ac:dyDescent="0.25">
      <c r="G1227" s="17"/>
      <c r="H1227" s="17"/>
      <c r="I1227" s="17"/>
      <c r="J1227" s="17"/>
      <c r="K1227" s="17"/>
      <c r="L1227" s="17"/>
    </row>
    <row r="1228" spans="7:12" x14ac:dyDescent="0.25">
      <c r="G1228" s="17"/>
      <c r="H1228" s="17"/>
      <c r="I1228" s="17"/>
      <c r="J1228" s="17"/>
      <c r="K1228" s="17"/>
      <c r="L1228" s="17"/>
    </row>
    <row r="1229" spans="7:12" x14ac:dyDescent="0.25">
      <c r="G1229" s="17"/>
      <c r="H1229" s="17"/>
      <c r="I1229" s="17"/>
      <c r="J1229" s="17"/>
      <c r="K1229" s="17"/>
      <c r="L1229" s="17"/>
    </row>
    <row r="1230" spans="7:12" x14ac:dyDescent="0.25">
      <c r="G1230" s="17"/>
      <c r="H1230" s="17"/>
      <c r="I1230" s="17"/>
      <c r="J1230" s="17"/>
      <c r="K1230" s="17"/>
      <c r="L1230" s="17"/>
    </row>
    <row r="1231" spans="7:12" x14ac:dyDescent="0.25">
      <c r="G1231" s="17"/>
      <c r="H1231" s="17"/>
      <c r="I1231" s="17"/>
      <c r="J1231" s="17"/>
      <c r="K1231" s="17"/>
      <c r="L1231" s="17"/>
    </row>
    <row r="1232" spans="7:12" x14ac:dyDescent="0.25">
      <c r="G1232" s="17"/>
      <c r="H1232" s="17"/>
      <c r="I1232" s="17"/>
      <c r="J1232" s="17"/>
      <c r="K1232" s="17"/>
      <c r="L1232" s="17"/>
    </row>
    <row r="1233" spans="7:12" x14ac:dyDescent="0.25">
      <c r="G1233" s="17"/>
      <c r="H1233" s="17"/>
      <c r="I1233" s="17"/>
      <c r="J1233" s="17"/>
      <c r="K1233" s="17"/>
      <c r="L1233" s="17"/>
    </row>
    <row r="1234" spans="7:12" x14ac:dyDescent="0.25">
      <c r="G1234" s="17"/>
      <c r="H1234" s="17"/>
      <c r="I1234" s="17"/>
      <c r="J1234" s="17"/>
      <c r="K1234" s="17"/>
      <c r="L1234" s="17"/>
    </row>
    <row r="1235" spans="7:12" x14ac:dyDescent="0.25">
      <c r="G1235" s="17"/>
      <c r="H1235" s="17"/>
      <c r="I1235" s="17"/>
      <c r="J1235" s="17"/>
      <c r="K1235" s="17"/>
      <c r="L1235" s="17"/>
    </row>
    <row r="1236" spans="7:12" x14ac:dyDescent="0.25">
      <c r="G1236" s="17"/>
      <c r="H1236" s="17"/>
      <c r="I1236" s="17"/>
      <c r="J1236" s="17"/>
      <c r="K1236" s="17"/>
      <c r="L1236" s="17"/>
    </row>
    <row r="1237" spans="7:12" x14ac:dyDescent="0.25">
      <c r="G1237" s="17"/>
      <c r="H1237" s="17"/>
      <c r="I1237" s="17"/>
      <c r="J1237" s="17"/>
      <c r="K1237" s="17"/>
      <c r="L1237" s="17"/>
    </row>
    <row r="1238" spans="7:12" x14ac:dyDescent="0.25">
      <c r="G1238" s="17"/>
      <c r="H1238" s="17"/>
      <c r="I1238" s="17"/>
      <c r="J1238" s="17"/>
      <c r="K1238" s="17"/>
      <c r="L1238" s="17"/>
    </row>
    <row r="1239" spans="7:12" x14ac:dyDescent="0.25">
      <c r="G1239" s="17"/>
      <c r="H1239" s="17"/>
      <c r="I1239" s="17"/>
      <c r="J1239" s="17"/>
      <c r="K1239" s="17"/>
      <c r="L1239" s="17"/>
    </row>
    <row r="1240" spans="7:12" x14ac:dyDescent="0.25">
      <c r="G1240" s="17"/>
      <c r="H1240" s="17"/>
      <c r="I1240" s="17"/>
      <c r="J1240" s="17"/>
      <c r="K1240" s="17"/>
      <c r="L1240" s="17"/>
    </row>
    <row r="1241" spans="7:12" x14ac:dyDescent="0.25">
      <c r="G1241" s="17"/>
      <c r="H1241" s="17"/>
      <c r="I1241" s="17"/>
      <c r="J1241" s="17"/>
      <c r="K1241" s="17"/>
      <c r="L1241" s="17"/>
    </row>
    <row r="1242" spans="7:12" x14ac:dyDescent="0.25">
      <c r="G1242" s="17"/>
      <c r="H1242" s="17"/>
      <c r="I1242" s="17"/>
      <c r="J1242" s="17"/>
      <c r="K1242" s="17"/>
      <c r="L1242" s="17"/>
    </row>
    <row r="1243" spans="7:12" x14ac:dyDescent="0.25">
      <c r="G1243" s="17"/>
      <c r="H1243" s="17"/>
      <c r="I1243" s="17"/>
      <c r="J1243" s="17"/>
      <c r="K1243" s="17"/>
      <c r="L1243" s="17"/>
    </row>
    <row r="1244" spans="7:12" x14ac:dyDescent="0.25">
      <c r="G1244" s="17"/>
      <c r="H1244" s="17"/>
      <c r="I1244" s="17"/>
      <c r="J1244" s="17"/>
      <c r="K1244" s="17"/>
      <c r="L1244" s="17"/>
    </row>
    <row r="1245" spans="7:12" x14ac:dyDescent="0.25">
      <c r="G1245" s="17"/>
      <c r="H1245" s="17"/>
      <c r="I1245" s="17"/>
      <c r="J1245" s="17"/>
      <c r="K1245" s="17"/>
      <c r="L1245" s="17"/>
    </row>
    <row r="1246" spans="7:12" x14ac:dyDescent="0.25">
      <c r="G1246" s="17"/>
      <c r="H1246" s="17"/>
      <c r="I1246" s="17"/>
      <c r="J1246" s="17"/>
      <c r="K1246" s="17"/>
      <c r="L1246" s="17"/>
    </row>
    <row r="1247" spans="7:12" x14ac:dyDescent="0.25">
      <c r="G1247" s="17"/>
      <c r="H1247" s="17"/>
      <c r="I1247" s="17"/>
      <c r="J1247" s="17"/>
      <c r="K1247" s="17"/>
      <c r="L1247" s="17"/>
    </row>
    <row r="1248" spans="7:12" x14ac:dyDescent="0.25">
      <c r="G1248" s="17"/>
      <c r="H1248" s="17"/>
      <c r="I1248" s="17"/>
      <c r="J1248" s="17"/>
      <c r="K1248" s="17"/>
      <c r="L1248" s="17"/>
    </row>
    <row r="1249" spans="7:12" x14ac:dyDescent="0.25">
      <c r="G1249" s="17"/>
      <c r="H1249" s="17"/>
      <c r="I1249" s="17"/>
      <c r="J1249" s="17"/>
      <c r="K1249" s="17"/>
      <c r="L1249" s="17"/>
    </row>
    <row r="1250" spans="7:12" x14ac:dyDescent="0.25">
      <c r="G1250" s="17"/>
      <c r="H1250" s="17"/>
      <c r="I1250" s="17"/>
      <c r="J1250" s="17"/>
      <c r="K1250" s="17"/>
      <c r="L1250" s="17"/>
    </row>
    <row r="1251" spans="7:12" x14ac:dyDescent="0.25">
      <c r="G1251" s="17"/>
      <c r="H1251" s="17"/>
      <c r="I1251" s="17"/>
      <c r="J1251" s="17"/>
      <c r="K1251" s="17"/>
      <c r="L1251" s="17"/>
    </row>
    <row r="1252" spans="7:12" x14ac:dyDescent="0.25">
      <c r="G1252" s="17"/>
      <c r="H1252" s="17"/>
      <c r="I1252" s="17"/>
      <c r="J1252" s="17"/>
      <c r="K1252" s="17"/>
      <c r="L1252" s="17"/>
    </row>
    <row r="1253" spans="7:12" x14ac:dyDescent="0.25">
      <c r="G1253" s="17"/>
      <c r="H1253" s="17"/>
      <c r="I1253" s="17"/>
      <c r="J1253" s="17"/>
      <c r="K1253" s="17"/>
      <c r="L1253" s="17"/>
    </row>
    <row r="1254" spans="7:12" x14ac:dyDescent="0.25">
      <c r="G1254" s="17"/>
      <c r="H1254" s="17"/>
      <c r="I1254" s="17"/>
      <c r="J1254" s="17"/>
      <c r="K1254" s="17"/>
      <c r="L1254" s="17"/>
    </row>
    <row r="1255" spans="7:12" x14ac:dyDescent="0.25">
      <c r="G1255" s="17"/>
      <c r="H1255" s="17"/>
      <c r="I1255" s="17"/>
      <c r="J1255" s="17"/>
      <c r="K1255" s="17"/>
      <c r="L1255" s="17"/>
    </row>
    <row r="1256" spans="7:12" x14ac:dyDescent="0.25">
      <c r="G1256" s="17"/>
      <c r="H1256" s="17"/>
      <c r="I1256" s="17"/>
      <c r="J1256" s="17"/>
      <c r="K1256" s="17"/>
      <c r="L1256" s="17"/>
    </row>
    <row r="1257" spans="7:12" x14ac:dyDescent="0.25">
      <c r="G1257" s="17"/>
      <c r="H1257" s="17"/>
      <c r="I1257" s="17"/>
      <c r="J1257" s="17"/>
      <c r="K1257" s="17"/>
      <c r="L1257" s="17"/>
    </row>
    <row r="1258" spans="7:12" x14ac:dyDescent="0.25">
      <c r="G1258" s="17"/>
      <c r="H1258" s="17"/>
      <c r="I1258" s="17"/>
      <c r="J1258" s="17"/>
      <c r="K1258" s="17"/>
      <c r="L1258" s="17"/>
    </row>
    <row r="1259" spans="7:12" x14ac:dyDescent="0.25">
      <c r="G1259" s="17"/>
      <c r="H1259" s="17"/>
      <c r="I1259" s="17"/>
      <c r="J1259" s="17"/>
      <c r="K1259" s="17"/>
      <c r="L1259" s="17"/>
    </row>
    <row r="1260" spans="7:12" x14ac:dyDescent="0.25">
      <c r="G1260" s="17"/>
      <c r="H1260" s="17"/>
      <c r="I1260" s="17"/>
      <c r="J1260" s="17"/>
      <c r="K1260" s="17"/>
      <c r="L1260" s="17"/>
    </row>
    <row r="1261" spans="7:12" x14ac:dyDescent="0.25">
      <c r="G1261" s="17"/>
      <c r="H1261" s="17"/>
      <c r="I1261" s="17"/>
      <c r="J1261" s="17"/>
      <c r="K1261" s="17"/>
      <c r="L1261" s="17"/>
    </row>
    <row r="1262" spans="7:12" x14ac:dyDescent="0.25">
      <c r="G1262" s="17"/>
      <c r="H1262" s="17"/>
      <c r="I1262" s="17"/>
      <c r="J1262" s="17"/>
      <c r="K1262" s="17"/>
      <c r="L1262" s="17"/>
    </row>
    <row r="1263" spans="7:12" x14ac:dyDescent="0.25">
      <c r="G1263" s="17"/>
      <c r="H1263" s="17"/>
      <c r="I1263" s="17"/>
      <c r="J1263" s="17"/>
      <c r="K1263" s="17"/>
      <c r="L1263" s="17"/>
    </row>
    <row r="1264" spans="7:12" x14ac:dyDescent="0.25">
      <c r="G1264" s="17"/>
      <c r="H1264" s="17"/>
      <c r="I1264" s="17"/>
      <c r="J1264" s="17"/>
      <c r="K1264" s="17"/>
      <c r="L1264" s="17"/>
    </row>
    <row r="1265" spans="7:12" x14ac:dyDescent="0.25">
      <c r="G1265" s="17"/>
      <c r="H1265" s="17"/>
      <c r="I1265" s="17"/>
      <c r="J1265" s="17"/>
      <c r="K1265" s="17"/>
      <c r="L1265" s="17"/>
    </row>
    <row r="1266" spans="7:12" x14ac:dyDescent="0.25">
      <c r="G1266" s="17"/>
      <c r="H1266" s="17"/>
      <c r="I1266" s="17"/>
      <c r="J1266" s="17"/>
      <c r="K1266" s="17"/>
      <c r="L1266" s="17"/>
    </row>
    <row r="1267" spans="7:12" x14ac:dyDescent="0.25">
      <c r="G1267" s="17"/>
      <c r="H1267" s="17"/>
      <c r="I1267" s="17"/>
      <c r="J1267" s="17"/>
      <c r="K1267" s="17"/>
      <c r="L1267" s="17"/>
    </row>
    <row r="1268" spans="7:12" x14ac:dyDescent="0.25">
      <c r="G1268" s="17"/>
      <c r="H1268" s="17"/>
      <c r="I1268" s="17"/>
      <c r="J1268" s="17"/>
      <c r="K1268" s="17"/>
      <c r="L1268" s="17"/>
    </row>
    <row r="1269" spans="7:12" x14ac:dyDescent="0.25">
      <c r="G1269" s="17"/>
      <c r="H1269" s="17"/>
      <c r="I1269" s="17"/>
      <c r="J1269" s="17"/>
      <c r="K1269" s="17"/>
      <c r="L1269" s="17"/>
    </row>
    <row r="1270" spans="7:12" x14ac:dyDescent="0.25">
      <c r="G1270" s="17"/>
      <c r="H1270" s="17"/>
      <c r="I1270" s="17"/>
      <c r="J1270" s="17"/>
      <c r="K1270" s="17"/>
      <c r="L1270" s="17"/>
    </row>
    <row r="1271" spans="7:12" x14ac:dyDescent="0.25">
      <c r="G1271" s="17"/>
      <c r="H1271" s="17"/>
      <c r="I1271" s="17"/>
      <c r="J1271" s="17"/>
      <c r="K1271" s="17"/>
      <c r="L1271" s="17"/>
    </row>
    <row r="1272" spans="7:12" x14ac:dyDescent="0.25">
      <c r="G1272" s="17"/>
      <c r="H1272" s="17"/>
      <c r="I1272" s="17"/>
      <c r="J1272" s="17"/>
      <c r="K1272" s="17"/>
      <c r="L1272" s="17"/>
    </row>
    <row r="1273" spans="7:12" x14ac:dyDescent="0.25">
      <c r="G1273" s="17"/>
      <c r="H1273" s="17"/>
      <c r="I1273" s="17"/>
      <c r="J1273" s="17"/>
      <c r="K1273" s="17"/>
      <c r="L1273" s="17"/>
    </row>
    <row r="1274" spans="7:12" x14ac:dyDescent="0.25">
      <c r="G1274" s="17"/>
      <c r="H1274" s="17"/>
      <c r="I1274" s="17"/>
      <c r="J1274" s="17"/>
      <c r="K1274" s="17"/>
      <c r="L1274" s="17"/>
    </row>
    <row r="1275" spans="7:12" x14ac:dyDescent="0.25">
      <c r="G1275" s="17"/>
      <c r="H1275" s="17"/>
      <c r="I1275" s="17"/>
      <c r="J1275" s="17"/>
      <c r="K1275" s="17"/>
      <c r="L1275" s="17"/>
    </row>
    <row r="1276" spans="7:12" x14ac:dyDescent="0.25">
      <c r="G1276" s="17"/>
      <c r="H1276" s="17"/>
      <c r="I1276" s="17"/>
      <c r="J1276" s="17"/>
      <c r="K1276" s="17"/>
      <c r="L1276" s="17"/>
    </row>
    <row r="1277" spans="7:12" x14ac:dyDescent="0.25">
      <c r="G1277" s="17"/>
      <c r="H1277" s="17"/>
      <c r="I1277" s="17"/>
      <c r="J1277" s="17"/>
      <c r="K1277" s="17"/>
      <c r="L1277" s="17"/>
    </row>
    <row r="1278" spans="7:12" x14ac:dyDescent="0.25">
      <c r="G1278" s="17"/>
      <c r="H1278" s="17"/>
      <c r="I1278" s="17"/>
      <c r="J1278" s="17"/>
      <c r="K1278" s="17"/>
      <c r="L1278" s="17"/>
    </row>
    <row r="1279" spans="7:12" x14ac:dyDescent="0.25">
      <c r="G1279" s="17"/>
      <c r="H1279" s="17"/>
      <c r="I1279" s="17"/>
      <c r="J1279" s="17"/>
      <c r="K1279" s="17"/>
      <c r="L1279" s="17"/>
    </row>
    <row r="1280" spans="7:12" x14ac:dyDescent="0.25">
      <c r="G1280" s="17"/>
      <c r="H1280" s="17"/>
      <c r="I1280" s="17"/>
      <c r="J1280" s="17"/>
      <c r="K1280" s="17"/>
      <c r="L1280" s="17"/>
    </row>
    <row r="1281" spans="7:12" x14ac:dyDescent="0.25">
      <c r="G1281" s="17"/>
      <c r="H1281" s="17"/>
      <c r="I1281" s="17"/>
      <c r="J1281" s="17"/>
      <c r="K1281" s="17"/>
      <c r="L1281" s="17"/>
    </row>
    <row r="1282" spans="7:12" x14ac:dyDescent="0.25">
      <c r="G1282" s="17"/>
      <c r="H1282" s="17"/>
      <c r="I1282" s="17"/>
      <c r="J1282" s="17"/>
      <c r="K1282" s="17"/>
      <c r="L1282" s="17"/>
    </row>
    <row r="1283" spans="7:12" x14ac:dyDescent="0.25">
      <c r="G1283" s="17"/>
      <c r="H1283" s="17"/>
      <c r="I1283" s="17"/>
      <c r="J1283" s="17"/>
      <c r="K1283" s="17"/>
      <c r="L1283" s="17"/>
    </row>
    <row r="1284" spans="7:12" x14ac:dyDescent="0.25">
      <c r="G1284" s="17"/>
      <c r="H1284" s="17"/>
      <c r="I1284" s="17"/>
      <c r="J1284" s="17"/>
      <c r="K1284" s="17"/>
      <c r="L1284" s="17"/>
    </row>
    <row r="1285" spans="7:12" x14ac:dyDescent="0.25">
      <c r="G1285" s="17"/>
      <c r="H1285" s="17"/>
      <c r="I1285" s="17"/>
      <c r="J1285" s="17"/>
      <c r="K1285" s="17"/>
      <c r="L1285" s="17"/>
    </row>
    <row r="1286" spans="7:12" x14ac:dyDescent="0.25">
      <c r="G1286" s="17"/>
      <c r="H1286" s="17"/>
      <c r="I1286" s="17"/>
      <c r="J1286" s="17"/>
      <c r="K1286" s="17"/>
      <c r="L1286" s="17"/>
    </row>
    <row r="1287" spans="7:12" x14ac:dyDescent="0.25">
      <c r="G1287" s="17"/>
      <c r="H1287" s="17"/>
      <c r="I1287" s="17"/>
      <c r="J1287" s="17"/>
      <c r="K1287" s="17"/>
      <c r="L1287" s="17"/>
    </row>
    <row r="1288" spans="7:12" x14ac:dyDescent="0.25">
      <c r="G1288" s="17"/>
      <c r="H1288" s="17"/>
      <c r="I1288" s="17"/>
      <c r="J1288" s="17"/>
      <c r="K1288" s="17"/>
      <c r="L1288" s="17"/>
    </row>
    <row r="1289" spans="7:12" x14ac:dyDescent="0.25">
      <c r="G1289" s="17"/>
      <c r="H1289" s="17"/>
      <c r="I1289" s="17"/>
      <c r="J1289" s="17"/>
      <c r="K1289" s="17"/>
      <c r="L1289" s="17"/>
    </row>
    <row r="1290" spans="7:12" x14ac:dyDescent="0.25">
      <c r="G1290" s="17"/>
      <c r="H1290" s="17"/>
      <c r="I1290" s="17"/>
      <c r="J1290" s="17"/>
      <c r="K1290" s="17"/>
      <c r="L1290" s="17"/>
    </row>
    <row r="1291" spans="7:12" x14ac:dyDescent="0.25">
      <c r="G1291" s="17"/>
      <c r="H1291" s="17"/>
      <c r="I1291" s="17"/>
      <c r="J1291" s="17"/>
      <c r="K1291" s="17"/>
      <c r="L1291" s="17"/>
    </row>
    <row r="1292" spans="7:12" x14ac:dyDescent="0.25">
      <c r="G1292" s="17"/>
      <c r="H1292" s="17"/>
      <c r="I1292" s="17"/>
      <c r="J1292" s="17"/>
      <c r="K1292" s="17"/>
      <c r="L1292" s="17"/>
    </row>
    <row r="1293" spans="7:12" x14ac:dyDescent="0.25">
      <c r="G1293" s="17"/>
      <c r="H1293" s="17"/>
      <c r="I1293" s="17"/>
      <c r="J1293" s="17"/>
      <c r="K1293" s="17"/>
      <c r="L1293" s="17"/>
    </row>
    <row r="1294" spans="7:12" x14ac:dyDescent="0.25">
      <c r="G1294" s="17"/>
      <c r="H1294" s="17"/>
      <c r="I1294" s="17"/>
      <c r="J1294" s="17"/>
      <c r="K1294" s="17"/>
      <c r="L1294" s="17"/>
    </row>
    <row r="1295" spans="7:12" x14ac:dyDescent="0.25">
      <c r="G1295" s="17"/>
      <c r="H1295" s="17"/>
      <c r="I1295" s="17"/>
      <c r="J1295" s="17"/>
      <c r="K1295" s="17"/>
      <c r="L1295" s="17"/>
    </row>
    <row r="1296" spans="7:12" x14ac:dyDescent="0.25">
      <c r="G1296" s="17"/>
      <c r="H1296" s="17"/>
      <c r="I1296" s="17"/>
      <c r="J1296" s="17"/>
      <c r="K1296" s="17"/>
      <c r="L1296" s="17"/>
    </row>
    <row r="1297" spans="7:12" x14ac:dyDescent="0.25">
      <c r="G1297" s="17"/>
      <c r="H1297" s="17"/>
      <c r="I1297" s="17"/>
      <c r="J1297" s="17"/>
      <c r="K1297" s="17"/>
      <c r="L1297" s="17"/>
    </row>
    <row r="1298" spans="7:12" x14ac:dyDescent="0.25">
      <c r="G1298" s="17"/>
      <c r="H1298" s="17"/>
      <c r="I1298" s="17"/>
      <c r="J1298" s="17"/>
      <c r="K1298" s="17"/>
      <c r="L1298" s="17"/>
    </row>
    <row r="1299" spans="7:12" x14ac:dyDescent="0.25">
      <c r="G1299" s="17"/>
      <c r="H1299" s="17"/>
      <c r="I1299" s="17"/>
      <c r="J1299" s="17"/>
      <c r="K1299" s="17"/>
      <c r="L1299" s="17"/>
    </row>
    <row r="1300" spans="7:12" x14ac:dyDescent="0.25">
      <c r="G1300" s="17"/>
      <c r="H1300" s="17"/>
      <c r="I1300" s="17"/>
      <c r="J1300" s="17"/>
      <c r="K1300" s="17"/>
      <c r="L1300" s="17"/>
    </row>
    <row r="1301" spans="7:12" x14ac:dyDescent="0.25">
      <c r="G1301" s="17"/>
      <c r="H1301" s="17"/>
      <c r="I1301" s="17"/>
      <c r="J1301" s="17"/>
      <c r="K1301" s="17"/>
      <c r="L1301" s="17"/>
    </row>
    <row r="1302" spans="7:12" x14ac:dyDescent="0.25">
      <c r="G1302" s="17"/>
      <c r="H1302" s="17"/>
      <c r="I1302" s="17"/>
      <c r="J1302" s="17"/>
      <c r="K1302" s="17"/>
      <c r="L1302" s="17"/>
    </row>
    <row r="1303" spans="7:12" x14ac:dyDescent="0.25">
      <c r="G1303" s="17"/>
      <c r="H1303" s="17"/>
      <c r="I1303" s="17"/>
      <c r="J1303" s="17"/>
      <c r="K1303" s="17"/>
      <c r="L1303" s="17"/>
    </row>
    <row r="1304" spans="7:12" x14ac:dyDescent="0.25">
      <c r="G1304" s="17"/>
      <c r="H1304" s="17"/>
      <c r="I1304" s="17"/>
      <c r="J1304" s="17"/>
      <c r="K1304" s="17"/>
      <c r="L1304" s="17"/>
    </row>
    <row r="1305" spans="7:12" x14ac:dyDescent="0.25">
      <c r="G1305" s="17"/>
      <c r="H1305" s="17"/>
      <c r="I1305" s="17"/>
      <c r="J1305" s="17"/>
      <c r="K1305" s="17"/>
      <c r="L1305" s="17"/>
    </row>
    <row r="1306" spans="7:12" x14ac:dyDescent="0.25">
      <c r="G1306" s="17"/>
      <c r="H1306" s="17"/>
      <c r="I1306" s="17"/>
      <c r="J1306" s="17"/>
      <c r="K1306" s="17"/>
      <c r="L1306" s="17"/>
    </row>
    <row r="1307" spans="7:12" x14ac:dyDescent="0.25">
      <c r="G1307" s="17"/>
      <c r="H1307" s="17"/>
      <c r="I1307" s="17"/>
      <c r="J1307" s="17"/>
      <c r="K1307" s="17"/>
      <c r="L1307" s="17"/>
    </row>
    <row r="1308" spans="7:12" x14ac:dyDescent="0.25">
      <c r="G1308" s="17"/>
      <c r="H1308" s="17"/>
      <c r="I1308" s="17"/>
      <c r="J1308" s="17"/>
      <c r="K1308" s="17"/>
      <c r="L1308" s="17"/>
    </row>
    <row r="1309" spans="7:12" x14ac:dyDescent="0.25">
      <c r="G1309" s="17"/>
      <c r="H1309" s="17"/>
      <c r="I1309" s="17"/>
      <c r="J1309" s="17"/>
      <c r="K1309" s="17"/>
      <c r="L1309" s="17"/>
    </row>
    <row r="1310" spans="7:12" x14ac:dyDescent="0.25">
      <c r="G1310" s="17"/>
      <c r="H1310" s="17"/>
      <c r="I1310" s="17"/>
      <c r="J1310" s="17"/>
      <c r="K1310" s="17"/>
      <c r="L1310" s="17"/>
    </row>
    <row r="1311" spans="7:12" x14ac:dyDescent="0.25">
      <c r="G1311" s="17"/>
      <c r="H1311" s="17"/>
      <c r="I1311" s="17"/>
      <c r="J1311" s="17"/>
      <c r="K1311" s="17"/>
      <c r="L1311" s="17"/>
    </row>
    <row r="1312" spans="7:12" x14ac:dyDescent="0.25">
      <c r="G1312" s="17"/>
      <c r="H1312" s="17"/>
      <c r="I1312" s="17"/>
      <c r="J1312" s="17"/>
      <c r="K1312" s="17"/>
      <c r="L1312" s="17"/>
    </row>
    <row r="1313" spans="7:12" x14ac:dyDescent="0.25">
      <c r="G1313" s="17"/>
      <c r="H1313" s="17"/>
      <c r="I1313" s="17"/>
      <c r="J1313" s="17"/>
      <c r="K1313" s="17"/>
      <c r="L1313" s="17"/>
    </row>
    <row r="1314" spans="7:12" x14ac:dyDescent="0.25">
      <c r="G1314" s="17"/>
      <c r="H1314" s="17"/>
      <c r="I1314" s="17"/>
      <c r="J1314" s="17"/>
      <c r="K1314" s="17"/>
      <c r="L1314" s="17"/>
    </row>
    <row r="1315" spans="7:12" x14ac:dyDescent="0.25">
      <c r="G1315" s="17"/>
      <c r="H1315" s="17"/>
      <c r="I1315" s="17"/>
      <c r="J1315" s="17"/>
      <c r="K1315" s="17"/>
      <c r="L1315" s="17"/>
    </row>
    <row r="1316" spans="7:12" x14ac:dyDescent="0.25">
      <c r="G1316" s="17"/>
      <c r="H1316" s="17"/>
      <c r="I1316" s="17"/>
      <c r="J1316" s="17"/>
      <c r="K1316" s="17"/>
      <c r="L1316" s="17"/>
    </row>
    <row r="1317" spans="7:12" x14ac:dyDescent="0.25">
      <c r="G1317" s="17"/>
      <c r="H1317" s="17"/>
      <c r="I1317" s="17"/>
      <c r="J1317" s="17"/>
      <c r="K1317" s="17"/>
      <c r="L1317" s="17"/>
    </row>
    <row r="1318" spans="7:12" x14ac:dyDescent="0.25">
      <c r="G1318" s="17"/>
      <c r="H1318" s="17"/>
      <c r="I1318" s="17"/>
      <c r="J1318" s="17"/>
      <c r="K1318" s="17"/>
      <c r="L1318" s="17"/>
    </row>
    <row r="1319" spans="7:12" x14ac:dyDescent="0.25">
      <c r="G1319" s="17"/>
      <c r="H1319" s="17"/>
      <c r="I1319" s="17"/>
      <c r="J1319" s="17"/>
      <c r="K1319" s="17"/>
      <c r="L1319" s="17"/>
    </row>
    <row r="1320" spans="7:12" x14ac:dyDescent="0.25">
      <c r="G1320" s="17"/>
      <c r="H1320" s="17"/>
      <c r="I1320" s="17"/>
      <c r="J1320" s="17"/>
      <c r="K1320" s="17"/>
      <c r="L1320" s="17"/>
    </row>
    <row r="1321" spans="7:12" x14ac:dyDescent="0.25">
      <c r="G1321" s="17"/>
      <c r="H1321" s="17"/>
      <c r="I1321" s="17"/>
      <c r="J1321" s="17"/>
      <c r="K1321" s="17"/>
      <c r="L1321" s="17"/>
    </row>
    <row r="1322" spans="7:12" x14ac:dyDescent="0.25">
      <c r="G1322" s="17"/>
      <c r="H1322" s="17"/>
      <c r="I1322" s="17"/>
      <c r="J1322" s="17"/>
      <c r="K1322" s="17"/>
      <c r="L1322" s="17"/>
    </row>
    <row r="1323" spans="7:12" x14ac:dyDescent="0.25">
      <c r="G1323" s="17"/>
      <c r="H1323" s="17"/>
      <c r="I1323" s="17"/>
      <c r="J1323" s="17"/>
      <c r="K1323" s="17"/>
      <c r="L1323" s="17"/>
    </row>
    <row r="1324" spans="7:12" x14ac:dyDescent="0.25">
      <c r="G1324" s="17"/>
      <c r="H1324" s="17"/>
      <c r="I1324" s="17"/>
      <c r="J1324" s="17"/>
      <c r="K1324" s="17"/>
      <c r="L1324" s="17"/>
    </row>
    <row r="1325" spans="7:12" x14ac:dyDescent="0.25">
      <c r="G1325" s="17"/>
      <c r="H1325" s="17"/>
      <c r="I1325" s="17"/>
      <c r="J1325" s="17"/>
      <c r="K1325" s="17"/>
      <c r="L1325" s="17"/>
    </row>
    <row r="1326" spans="7:12" x14ac:dyDescent="0.25">
      <c r="G1326" s="17"/>
      <c r="H1326" s="17"/>
      <c r="I1326" s="17"/>
      <c r="J1326" s="17"/>
      <c r="K1326" s="17"/>
      <c r="L1326" s="17"/>
    </row>
    <row r="1327" spans="7:12" x14ac:dyDescent="0.25">
      <c r="G1327" s="17"/>
      <c r="H1327" s="17"/>
      <c r="I1327" s="17"/>
      <c r="J1327" s="17"/>
      <c r="K1327" s="17"/>
      <c r="L1327" s="17"/>
    </row>
    <row r="1328" spans="7:12" x14ac:dyDescent="0.25">
      <c r="G1328" s="17"/>
      <c r="H1328" s="17"/>
      <c r="I1328" s="17"/>
      <c r="J1328" s="17"/>
      <c r="K1328" s="17"/>
      <c r="L1328" s="17"/>
    </row>
    <row r="1329" spans="7:12" x14ac:dyDescent="0.25">
      <c r="G1329" s="17"/>
      <c r="H1329" s="17"/>
      <c r="I1329" s="17"/>
      <c r="J1329" s="17"/>
      <c r="K1329" s="17"/>
      <c r="L1329" s="17"/>
    </row>
    <row r="1330" spans="7:12" x14ac:dyDescent="0.25">
      <c r="G1330" s="17"/>
      <c r="H1330" s="17"/>
      <c r="I1330" s="17"/>
      <c r="J1330" s="17"/>
      <c r="K1330" s="17"/>
      <c r="L1330" s="17"/>
    </row>
    <row r="1331" spans="7:12" x14ac:dyDescent="0.25">
      <c r="G1331" s="17"/>
      <c r="H1331" s="17"/>
      <c r="I1331" s="17"/>
      <c r="J1331" s="17"/>
      <c r="K1331" s="17"/>
      <c r="L1331" s="17"/>
    </row>
    <row r="1332" spans="7:12" x14ac:dyDescent="0.25">
      <c r="G1332" s="17"/>
      <c r="H1332" s="17"/>
      <c r="I1332" s="17"/>
      <c r="J1332" s="17"/>
      <c r="K1332" s="17"/>
      <c r="L1332" s="17"/>
    </row>
    <row r="1333" spans="7:12" x14ac:dyDescent="0.25">
      <c r="G1333" s="17"/>
      <c r="H1333" s="17"/>
      <c r="I1333" s="17"/>
      <c r="J1333" s="17"/>
      <c r="K1333" s="17"/>
      <c r="L1333" s="17"/>
    </row>
    <row r="1334" spans="7:12" x14ac:dyDescent="0.25">
      <c r="G1334" s="17"/>
      <c r="H1334" s="17"/>
      <c r="I1334" s="17"/>
      <c r="J1334" s="17"/>
      <c r="K1334" s="17"/>
      <c r="L1334" s="17"/>
    </row>
    <row r="1335" spans="7:12" x14ac:dyDescent="0.25">
      <c r="G1335" s="17"/>
      <c r="H1335" s="17"/>
      <c r="I1335" s="17"/>
      <c r="J1335" s="17"/>
      <c r="K1335" s="17"/>
      <c r="L1335" s="17"/>
    </row>
    <row r="1336" spans="7:12" x14ac:dyDescent="0.25">
      <c r="G1336" s="17"/>
      <c r="H1336" s="17"/>
      <c r="I1336" s="17"/>
      <c r="J1336" s="17"/>
      <c r="K1336" s="17"/>
      <c r="L1336" s="17"/>
    </row>
    <row r="1337" spans="7:12" x14ac:dyDescent="0.25">
      <c r="G1337" s="17"/>
      <c r="H1337" s="17"/>
      <c r="I1337" s="17"/>
      <c r="J1337" s="17"/>
      <c r="K1337" s="17"/>
      <c r="L1337" s="17"/>
    </row>
    <row r="1338" spans="7:12" x14ac:dyDescent="0.25">
      <c r="G1338" s="17"/>
      <c r="H1338" s="17"/>
      <c r="I1338" s="17"/>
      <c r="J1338" s="17"/>
      <c r="K1338" s="17"/>
      <c r="L1338" s="17"/>
    </row>
    <row r="1339" spans="7:12" x14ac:dyDescent="0.25">
      <c r="G1339" s="17"/>
      <c r="H1339" s="17"/>
      <c r="I1339" s="17"/>
      <c r="J1339" s="17"/>
      <c r="K1339" s="17"/>
      <c r="L1339" s="17"/>
    </row>
    <row r="1340" spans="7:12" x14ac:dyDescent="0.25">
      <c r="G1340" s="17"/>
      <c r="H1340" s="17"/>
      <c r="I1340" s="17"/>
      <c r="J1340" s="17"/>
      <c r="K1340" s="17"/>
      <c r="L1340" s="17"/>
    </row>
    <row r="1341" spans="7:12" x14ac:dyDescent="0.25">
      <c r="G1341" s="17"/>
      <c r="H1341" s="17"/>
      <c r="I1341" s="17"/>
      <c r="J1341" s="17"/>
      <c r="K1341" s="17"/>
      <c r="L1341" s="17"/>
    </row>
    <row r="1342" spans="7:12" x14ac:dyDescent="0.25">
      <c r="G1342" s="17"/>
      <c r="H1342" s="17"/>
      <c r="I1342" s="17"/>
      <c r="J1342" s="17"/>
      <c r="K1342" s="17"/>
      <c r="L1342" s="17"/>
    </row>
    <row r="1343" spans="7:12" x14ac:dyDescent="0.25">
      <c r="G1343" s="17"/>
      <c r="H1343" s="17"/>
      <c r="I1343" s="17"/>
      <c r="J1343" s="17"/>
      <c r="K1343" s="17"/>
      <c r="L1343" s="17"/>
    </row>
    <row r="1344" spans="7:12" x14ac:dyDescent="0.25">
      <c r="G1344" s="17"/>
      <c r="H1344" s="17"/>
      <c r="I1344" s="17"/>
      <c r="J1344" s="17"/>
      <c r="K1344" s="17"/>
      <c r="L1344" s="17"/>
    </row>
    <row r="1345" spans="7:12" x14ac:dyDescent="0.25">
      <c r="G1345" s="17"/>
      <c r="H1345" s="17"/>
      <c r="I1345" s="17"/>
      <c r="J1345" s="17"/>
      <c r="K1345" s="17"/>
      <c r="L1345" s="17"/>
    </row>
    <row r="1346" spans="7:12" x14ac:dyDescent="0.25">
      <c r="G1346" s="17"/>
      <c r="H1346" s="17"/>
      <c r="I1346" s="17"/>
      <c r="J1346" s="17"/>
      <c r="K1346" s="17"/>
      <c r="L1346" s="17"/>
    </row>
    <row r="1347" spans="7:12" x14ac:dyDescent="0.25">
      <c r="G1347" s="17"/>
      <c r="H1347" s="17"/>
      <c r="I1347" s="17"/>
      <c r="J1347" s="17"/>
      <c r="K1347" s="17"/>
      <c r="L1347" s="17"/>
    </row>
    <row r="1348" spans="7:12" x14ac:dyDescent="0.25">
      <c r="G1348" s="17"/>
      <c r="H1348" s="17"/>
      <c r="I1348" s="17"/>
      <c r="J1348" s="17"/>
      <c r="K1348" s="17"/>
      <c r="L1348" s="17"/>
    </row>
    <row r="1349" spans="7:12" x14ac:dyDescent="0.25">
      <c r="G1349" s="17"/>
      <c r="H1349" s="17"/>
      <c r="I1349" s="17"/>
      <c r="J1349" s="17"/>
      <c r="K1349" s="17"/>
      <c r="L1349" s="17"/>
    </row>
    <row r="1350" spans="7:12" x14ac:dyDescent="0.25">
      <c r="G1350" s="17"/>
      <c r="H1350" s="17"/>
      <c r="I1350" s="17"/>
      <c r="J1350" s="17"/>
      <c r="K1350" s="17"/>
      <c r="L1350" s="17"/>
    </row>
    <row r="1351" spans="7:12" x14ac:dyDescent="0.25">
      <c r="G1351" s="17"/>
      <c r="H1351" s="17"/>
      <c r="I1351" s="17"/>
      <c r="J1351" s="17"/>
      <c r="K1351" s="17"/>
      <c r="L1351" s="17"/>
    </row>
    <row r="1352" spans="7:12" x14ac:dyDescent="0.25">
      <c r="G1352" s="17"/>
      <c r="H1352" s="17"/>
      <c r="I1352" s="17"/>
      <c r="J1352" s="17"/>
      <c r="K1352" s="17"/>
      <c r="L1352" s="17"/>
    </row>
    <row r="1353" spans="7:12" x14ac:dyDescent="0.25">
      <c r="G1353" s="17"/>
      <c r="H1353" s="17"/>
      <c r="I1353" s="17"/>
      <c r="J1353" s="17"/>
      <c r="K1353" s="17"/>
      <c r="L1353" s="17"/>
    </row>
    <row r="1354" spans="7:12" x14ac:dyDescent="0.25">
      <c r="G1354" s="17"/>
      <c r="H1354" s="17"/>
      <c r="I1354" s="17"/>
      <c r="J1354" s="17"/>
      <c r="K1354" s="17"/>
      <c r="L1354" s="17"/>
    </row>
    <row r="1355" spans="7:12" x14ac:dyDescent="0.25">
      <c r="G1355" s="17"/>
      <c r="H1355" s="17"/>
      <c r="I1355" s="17"/>
      <c r="J1355" s="17"/>
      <c r="K1355" s="17"/>
      <c r="L1355" s="17"/>
    </row>
    <row r="1356" spans="7:12" x14ac:dyDescent="0.25">
      <c r="G1356" s="17"/>
      <c r="H1356" s="17"/>
      <c r="I1356" s="17"/>
      <c r="J1356" s="17"/>
      <c r="K1356" s="17"/>
      <c r="L1356" s="17"/>
    </row>
    <row r="1357" spans="7:12" x14ac:dyDescent="0.25">
      <c r="G1357" s="17"/>
      <c r="H1357" s="17"/>
      <c r="I1357" s="17"/>
      <c r="J1357" s="17"/>
      <c r="K1357" s="17"/>
      <c r="L1357" s="17"/>
    </row>
    <row r="1358" spans="7:12" x14ac:dyDescent="0.25">
      <c r="G1358" s="17"/>
      <c r="H1358" s="17"/>
      <c r="I1358" s="17"/>
      <c r="J1358" s="17"/>
      <c r="K1358" s="17"/>
      <c r="L1358" s="17"/>
    </row>
    <row r="1359" spans="7:12" x14ac:dyDescent="0.25">
      <c r="G1359" s="17"/>
      <c r="H1359" s="17"/>
      <c r="I1359" s="17"/>
      <c r="J1359" s="17"/>
      <c r="K1359" s="17"/>
      <c r="L1359" s="17"/>
    </row>
    <row r="1360" spans="7:12" x14ac:dyDescent="0.25">
      <c r="G1360" s="17"/>
      <c r="H1360" s="17"/>
      <c r="I1360" s="17"/>
      <c r="J1360" s="17"/>
      <c r="K1360" s="17"/>
      <c r="L1360" s="17"/>
    </row>
    <row r="1361" spans="7:12" x14ac:dyDescent="0.25">
      <c r="G1361" s="17"/>
      <c r="H1361" s="17"/>
      <c r="I1361" s="17"/>
      <c r="J1361" s="17"/>
      <c r="K1361" s="17"/>
      <c r="L1361" s="17"/>
    </row>
    <row r="1362" spans="7:12" x14ac:dyDescent="0.25">
      <c r="G1362" s="17"/>
      <c r="H1362" s="17"/>
      <c r="I1362" s="17"/>
      <c r="J1362" s="17"/>
      <c r="K1362" s="17"/>
      <c r="L1362" s="17"/>
    </row>
    <row r="1363" spans="7:12" x14ac:dyDescent="0.25">
      <c r="G1363" s="17"/>
      <c r="H1363" s="17"/>
      <c r="I1363" s="17"/>
      <c r="J1363" s="17"/>
      <c r="K1363" s="17"/>
      <c r="L1363" s="17"/>
    </row>
    <row r="1364" spans="7:12" x14ac:dyDescent="0.25">
      <c r="G1364" s="17"/>
      <c r="H1364" s="17"/>
      <c r="I1364" s="17"/>
      <c r="J1364" s="17"/>
      <c r="K1364" s="17"/>
      <c r="L1364" s="17"/>
    </row>
    <row r="1365" spans="7:12" x14ac:dyDescent="0.25">
      <c r="G1365" s="17"/>
      <c r="H1365" s="17"/>
      <c r="I1365" s="17"/>
      <c r="J1365" s="17"/>
      <c r="K1365" s="17"/>
      <c r="L1365" s="17"/>
    </row>
    <row r="1366" spans="7:12" x14ac:dyDescent="0.25">
      <c r="G1366" s="17"/>
      <c r="H1366" s="17"/>
      <c r="I1366" s="17"/>
      <c r="J1366" s="17"/>
      <c r="K1366" s="17"/>
      <c r="L1366" s="17"/>
    </row>
    <row r="1367" spans="7:12" x14ac:dyDescent="0.25">
      <c r="G1367" s="17"/>
      <c r="H1367" s="17"/>
      <c r="I1367" s="17"/>
      <c r="J1367" s="17"/>
      <c r="K1367" s="17"/>
      <c r="L1367" s="17"/>
    </row>
    <row r="1368" spans="7:12" x14ac:dyDescent="0.25">
      <c r="G1368" s="17"/>
      <c r="H1368" s="17"/>
      <c r="I1368" s="17"/>
      <c r="J1368" s="17"/>
      <c r="K1368" s="17"/>
      <c r="L1368" s="17"/>
    </row>
    <row r="1369" spans="7:12" x14ac:dyDescent="0.25">
      <c r="G1369" s="17"/>
      <c r="H1369" s="17"/>
      <c r="I1369" s="17"/>
      <c r="J1369" s="17"/>
      <c r="K1369" s="17"/>
      <c r="L1369" s="17"/>
    </row>
    <row r="1370" spans="7:12" x14ac:dyDescent="0.25">
      <c r="G1370" s="17"/>
      <c r="H1370" s="17"/>
      <c r="I1370" s="17"/>
      <c r="J1370" s="17"/>
      <c r="K1370" s="17"/>
      <c r="L1370" s="17"/>
    </row>
    <row r="1371" spans="7:12" x14ac:dyDescent="0.25">
      <c r="G1371" s="17"/>
      <c r="H1371" s="17"/>
      <c r="I1371" s="17"/>
      <c r="J1371" s="17"/>
      <c r="K1371" s="17"/>
      <c r="L1371" s="17"/>
    </row>
    <row r="1372" spans="7:12" x14ac:dyDescent="0.25">
      <c r="G1372" s="17"/>
      <c r="H1372" s="17"/>
      <c r="I1372" s="17"/>
      <c r="J1372" s="17"/>
      <c r="K1372" s="17"/>
      <c r="L1372" s="17"/>
    </row>
    <row r="1373" spans="7:12" x14ac:dyDescent="0.25">
      <c r="G1373" s="17"/>
      <c r="H1373" s="17"/>
      <c r="I1373" s="17"/>
      <c r="J1373" s="17"/>
      <c r="K1373" s="17"/>
      <c r="L1373" s="17"/>
    </row>
    <row r="1374" spans="7:12" x14ac:dyDescent="0.25">
      <c r="G1374" s="17"/>
      <c r="H1374" s="17"/>
      <c r="I1374" s="17"/>
      <c r="J1374" s="17"/>
      <c r="K1374" s="17"/>
      <c r="L1374" s="17"/>
    </row>
    <row r="1375" spans="7:12" x14ac:dyDescent="0.25">
      <c r="G1375" s="17"/>
      <c r="H1375" s="17"/>
      <c r="I1375" s="17"/>
      <c r="J1375" s="17"/>
      <c r="K1375" s="17"/>
      <c r="L1375" s="17"/>
    </row>
    <row r="1376" spans="7:12" x14ac:dyDescent="0.25">
      <c r="G1376" s="17"/>
      <c r="H1376" s="17"/>
      <c r="I1376" s="17"/>
      <c r="J1376" s="17"/>
      <c r="K1376" s="17"/>
      <c r="L1376" s="17"/>
    </row>
    <row r="1377" spans="7:12" x14ac:dyDescent="0.25">
      <c r="G1377" s="17"/>
      <c r="H1377" s="17"/>
      <c r="I1377" s="17"/>
      <c r="J1377" s="17"/>
      <c r="K1377" s="17"/>
      <c r="L1377" s="17"/>
    </row>
    <row r="1378" spans="7:12" x14ac:dyDescent="0.25">
      <c r="G1378" s="17"/>
      <c r="H1378" s="17"/>
      <c r="I1378" s="17"/>
      <c r="J1378" s="17"/>
      <c r="K1378" s="17"/>
      <c r="L1378" s="17"/>
    </row>
    <row r="1379" spans="7:12" x14ac:dyDescent="0.25">
      <c r="G1379" s="17"/>
      <c r="H1379" s="17"/>
      <c r="I1379" s="17"/>
      <c r="J1379" s="17"/>
      <c r="K1379" s="17"/>
      <c r="L1379" s="17"/>
    </row>
    <row r="1380" spans="7:12" x14ac:dyDescent="0.25">
      <c r="G1380" s="17"/>
      <c r="H1380" s="17"/>
      <c r="I1380" s="17"/>
      <c r="J1380" s="17"/>
      <c r="K1380" s="17"/>
      <c r="L1380" s="17"/>
    </row>
    <row r="1381" spans="7:12" x14ac:dyDescent="0.25">
      <c r="G1381" s="17"/>
      <c r="H1381" s="17"/>
      <c r="I1381" s="17"/>
      <c r="J1381" s="17"/>
      <c r="K1381" s="17"/>
      <c r="L1381" s="17"/>
    </row>
    <row r="1382" spans="7:12" x14ac:dyDescent="0.25">
      <c r="G1382" s="17"/>
      <c r="H1382" s="17"/>
      <c r="I1382" s="17"/>
      <c r="J1382" s="17"/>
      <c r="K1382" s="17"/>
      <c r="L1382" s="17"/>
    </row>
    <row r="1383" spans="7:12" x14ac:dyDescent="0.25">
      <c r="G1383" s="17"/>
      <c r="H1383" s="17"/>
      <c r="I1383" s="17"/>
      <c r="J1383" s="17"/>
      <c r="K1383" s="17"/>
      <c r="L1383" s="17"/>
    </row>
    <row r="1384" spans="7:12" x14ac:dyDescent="0.25">
      <c r="G1384" s="17"/>
      <c r="H1384" s="17"/>
      <c r="I1384" s="17"/>
      <c r="J1384" s="17"/>
      <c r="K1384" s="17"/>
      <c r="L1384" s="17"/>
    </row>
    <row r="1385" spans="7:12" x14ac:dyDescent="0.25">
      <c r="G1385" s="17"/>
      <c r="H1385" s="17"/>
      <c r="I1385" s="17"/>
      <c r="J1385" s="17"/>
      <c r="K1385" s="17"/>
      <c r="L1385" s="17"/>
    </row>
    <row r="1386" spans="7:12" x14ac:dyDescent="0.25">
      <c r="G1386" s="17"/>
      <c r="H1386" s="17"/>
      <c r="I1386" s="17"/>
      <c r="J1386" s="17"/>
      <c r="K1386" s="17"/>
      <c r="L1386" s="17"/>
    </row>
    <row r="1387" spans="7:12" x14ac:dyDescent="0.25">
      <c r="G1387" s="17"/>
      <c r="H1387" s="17"/>
      <c r="I1387" s="17"/>
      <c r="J1387" s="17"/>
      <c r="K1387" s="17"/>
      <c r="L1387" s="17"/>
    </row>
    <row r="1388" spans="7:12" x14ac:dyDescent="0.25">
      <c r="G1388" s="17"/>
      <c r="H1388" s="17"/>
      <c r="I1388" s="17"/>
      <c r="J1388" s="17"/>
      <c r="K1388" s="17"/>
      <c r="L1388" s="17"/>
    </row>
    <row r="1389" spans="7:12" x14ac:dyDescent="0.25">
      <c r="G1389" s="17"/>
      <c r="H1389" s="17"/>
      <c r="I1389" s="17"/>
      <c r="J1389" s="17"/>
      <c r="K1389" s="17"/>
      <c r="L1389" s="17"/>
    </row>
    <row r="1390" spans="7:12" x14ac:dyDescent="0.25">
      <c r="G1390" s="17"/>
      <c r="H1390" s="17"/>
      <c r="I1390" s="17"/>
      <c r="J1390" s="17"/>
      <c r="K1390" s="17"/>
      <c r="L1390" s="17"/>
    </row>
    <row r="1391" spans="7:12" x14ac:dyDescent="0.25">
      <c r="G1391" s="17"/>
      <c r="H1391" s="17"/>
      <c r="I1391" s="17"/>
      <c r="J1391" s="17"/>
      <c r="K1391" s="17"/>
      <c r="L1391" s="17"/>
    </row>
    <row r="1392" spans="7:12" x14ac:dyDescent="0.25">
      <c r="G1392" s="17"/>
      <c r="H1392" s="17"/>
      <c r="I1392" s="17"/>
      <c r="J1392" s="17"/>
      <c r="K1392" s="17"/>
      <c r="L1392" s="17"/>
    </row>
    <row r="1393" spans="7:12" x14ac:dyDescent="0.25">
      <c r="G1393" s="17"/>
      <c r="H1393" s="17"/>
      <c r="I1393" s="17"/>
      <c r="J1393" s="17"/>
      <c r="K1393" s="17"/>
      <c r="L1393" s="17"/>
    </row>
    <row r="1394" spans="7:12" x14ac:dyDescent="0.25">
      <c r="G1394" s="17"/>
      <c r="H1394" s="17"/>
      <c r="I1394" s="17"/>
      <c r="J1394" s="17"/>
      <c r="K1394" s="17"/>
      <c r="L1394" s="17"/>
    </row>
    <row r="1395" spans="7:12" x14ac:dyDescent="0.25">
      <c r="G1395" s="17"/>
      <c r="H1395" s="17"/>
      <c r="I1395" s="17"/>
      <c r="J1395" s="17"/>
      <c r="K1395" s="17"/>
      <c r="L1395" s="17"/>
    </row>
    <row r="1396" spans="7:12" x14ac:dyDescent="0.25">
      <c r="G1396" s="17"/>
      <c r="H1396" s="17"/>
      <c r="I1396" s="17"/>
      <c r="J1396" s="17"/>
      <c r="K1396" s="17"/>
      <c r="L1396" s="17"/>
    </row>
    <row r="1397" spans="7:12" x14ac:dyDescent="0.25">
      <c r="G1397" s="17"/>
      <c r="H1397" s="17"/>
      <c r="I1397" s="17"/>
      <c r="J1397" s="17"/>
      <c r="K1397" s="17"/>
      <c r="L1397" s="17"/>
    </row>
    <row r="1398" spans="7:12" x14ac:dyDescent="0.25">
      <c r="G1398" s="17"/>
      <c r="H1398" s="17"/>
      <c r="I1398" s="17"/>
      <c r="J1398" s="17"/>
      <c r="K1398" s="17"/>
      <c r="L1398" s="17"/>
    </row>
    <row r="1399" spans="7:12" x14ac:dyDescent="0.25">
      <c r="G1399" s="17"/>
      <c r="H1399" s="17"/>
      <c r="I1399" s="17"/>
      <c r="J1399" s="17"/>
      <c r="K1399" s="17"/>
      <c r="L1399" s="17"/>
    </row>
    <row r="1400" spans="7:12" x14ac:dyDescent="0.25">
      <c r="G1400" s="17"/>
      <c r="H1400" s="17"/>
      <c r="I1400" s="17"/>
      <c r="J1400" s="17"/>
      <c r="K1400" s="17"/>
      <c r="L1400" s="17"/>
    </row>
    <row r="1401" spans="7:12" x14ac:dyDescent="0.25">
      <c r="G1401" s="17"/>
      <c r="H1401" s="17"/>
      <c r="I1401" s="17"/>
      <c r="J1401" s="17"/>
      <c r="K1401" s="17"/>
      <c r="L1401" s="17"/>
    </row>
    <row r="1402" spans="7:12" x14ac:dyDescent="0.25">
      <c r="G1402" s="17"/>
      <c r="H1402" s="17"/>
      <c r="I1402" s="17"/>
      <c r="J1402" s="17"/>
      <c r="K1402" s="17"/>
      <c r="L1402" s="17"/>
    </row>
    <row r="1403" spans="7:12" x14ac:dyDescent="0.25">
      <c r="G1403" s="17"/>
      <c r="H1403" s="17"/>
      <c r="I1403" s="17"/>
      <c r="J1403" s="17"/>
      <c r="K1403" s="17"/>
      <c r="L1403" s="17"/>
    </row>
    <row r="1404" spans="7:12" x14ac:dyDescent="0.25">
      <c r="G1404" s="17"/>
      <c r="H1404" s="17"/>
      <c r="I1404" s="17"/>
      <c r="J1404" s="17"/>
      <c r="K1404" s="17"/>
      <c r="L1404" s="17"/>
    </row>
    <row r="1405" spans="7:12" x14ac:dyDescent="0.25">
      <c r="G1405" s="17"/>
      <c r="H1405" s="17"/>
      <c r="I1405" s="17"/>
      <c r="J1405" s="17"/>
      <c r="K1405" s="17"/>
      <c r="L1405" s="17"/>
    </row>
    <row r="1406" spans="7:12" x14ac:dyDescent="0.25">
      <c r="G1406" s="17"/>
      <c r="H1406" s="17"/>
      <c r="I1406" s="17"/>
      <c r="J1406" s="17"/>
      <c r="K1406" s="17"/>
      <c r="L1406" s="17"/>
    </row>
    <row r="1407" spans="7:12" x14ac:dyDescent="0.25">
      <c r="G1407" s="17"/>
      <c r="H1407" s="17"/>
      <c r="I1407" s="17"/>
      <c r="J1407" s="17"/>
      <c r="K1407" s="17"/>
      <c r="L1407" s="17"/>
    </row>
    <row r="1408" spans="7:12" x14ac:dyDescent="0.25">
      <c r="G1408" s="17"/>
      <c r="H1408" s="17"/>
      <c r="I1408" s="17"/>
      <c r="J1408" s="17"/>
      <c r="K1408" s="17"/>
      <c r="L1408" s="17"/>
    </row>
    <row r="1409" spans="7:12" x14ac:dyDescent="0.25">
      <c r="G1409" s="17"/>
      <c r="H1409" s="17"/>
      <c r="I1409" s="17"/>
      <c r="J1409" s="17"/>
      <c r="K1409" s="17"/>
      <c r="L1409" s="17"/>
    </row>
    <row r="1410" spans="7:12" x14ac:dyDescent="0.25">
      <c r="G1410" s="17"/>
      <c r="H1410" s="17"/>
      <c r="I1410" s="17"/>
      <c r="J1410" s="17"/>
      <c r="K1410" s="17"/>
      <c r="L1410" s="17"/>
    </row>
    <row r="1411" spans="7:12" x14ac:dyDescent="0.25">
      <c r="G1411" s="17"/>
      <c r="H1411" s="17"/>
      <c r="I1411" s="17"/>
      <c r="J1411" s="17"/>
      <c r="K1411" s="17"/>
      <c r="L1411" s="17"/>
    </row>
    <row r="1412" spans="7:12" x14ac:dyDescent="0.25">
      <c r="G1412" s="17"/>
      <c r="H1412" s="17"/>
      <c r="I1412" s="17"/>
      <c r="J1412" s="17"/>
      <c r="K1412" s="17"/>
      <c r="L1412" s="17"/>
    </row>
    <row r="1413" spans="7:12" x14ac:dyDescent="0.25">
      <c r="G1413" s="17"/>
      <c r="H1413" s="17"/>
      <c r="I1413" s="17"/>
      <c r="J1413" s="17"/>
      <c r="K1413" s="17"/>
      <c r="L1413" s="17"/>
    </row>
    <row r="1414" spans="7:12" x14ac:dyDescent="0.25">
      <c r="G1414" s="17"/>
      <c r="H1414" s="17"/>
      <c r="I1414" s="17"/>
      <c r="J1414" s="17"/>
      <c r="K1414" s="17"/>
      <c r="L1414" s="17"/>
    </row>
    <row r="1415" spans="7:12" x14ac:dyDescent="0.25">
      <c r="G1415" s="17"/>
      <c r="H1415" s="17"/>
      <c r="I1415" s="17"/>
      <c r="J1415" s="17"/>
      <c r="K1415" s="17"/>
      <c r="L1415" s="17"/>
    </row>
    <row r="1416" spans="7:12" x14ac:dyDescent="0.25">
      <c r="G1416" s="17"/>
      <c r="H1416" s="17"/>
      <c r="I1416" s="17"/>
      <c r="J1416" s="17"/>
      <c r="K1416" s="17"/>
      <c r="L1416" s="17"/>
    </row>
    <row r="1417" spans="7:12" x14ac:dyDescent="0.25">
      <c r="G1417" s="17"/>
      <c r="H1417" s="17"/>
      <c r="I1417" s="17"/>
      <c r="J1417" s="17"/>
      <c r="K1417" s="17"/>
      <c r="L1417" s="17"/>
    </row>
    <row r="1418" spans="7:12" x14ac:dyDescent="0.25">
      <c r="G1418" s="17"/>
      <c r="H1418" s="17"/>
      <c r="I1418" s="17"/>
      <c r="J1418" s="17"/>
      <c r="K1418" s="17"/>
      <c r="L1418" s="17"/>
    </row>
    <row r="1419" spans="7:12" x14ac:dyDescent="0.25">
      <c r="G1419" s="17"/>
      <c r="H1419" s="17"/>
      <c r="I1419" s="17"/>
      <c r="J1419" s="17"/>
      <c r="K1419" s="17"/>
      <c r="L1419" s="17"/>
    </row>
    <row r="1420" spans="7:12" x14ac:dyDescent="0.25">
      <c r="G1420" s="17"/>
      <c r="H1420" s="17"/>
      <c r="I1420" s="17"/>
      <c r="J1420" s="17"/>
      <c r="K1420" s="17"/>
      <c r="L1420" s="17"/>
    </row>
    <row r="1421" spans="7:12" x14ac:dyDescent="0.25">
      <c r="G1421" s="17"/>
      <c r="H1421" s="17"/>
      <c r="I1421" s="17"/>
      <c r="J1421" s="17"/>
      <c r="K1421" s="17"/>
      <c r="L1421" s="17"/>
    </row>
    <row r="1422" spans="7:12" x14ac:dyDescent="0.25">
      <c r="G1422" s="17"/>
      <c r="H1422" s="17"/>
      <c r="I1422" s="17"/>
      <c r="J1422" s="17"/>
      <c r="K1422" s="17"/>
      <c r="L1422" s="17"/>
    </row>
    <row r="1423" spans="7:12" x14ac:dyDescent="0.25">
      <c r="G1423" s="17"/>
      <c r="H1423" s="17"/>
      <c r="I1423" s="17"/>
      <c r="J1423" s="17"/>
      <c r="K1423" s="17"/>
      <c r="L1423" s="17"/>
    </row>
    <row r="1424" spans="7:12" x14ac:dyDescent="0.25">
      <c r="G1424" s="17"/>
      <c r="H1424" s="17"/>
      <c r="I1424" s="17"/>
      <c r="J1424" s="17"/>
      <c r="K1424" s="17"/>
      <c r="L1424" s="17"/>
    </row>
    <row r="1425" spans="7:12" x14ac:dyDescent="0.25">
      <c r="G1425" s="17"/>
      <c r="H1425" s="17"/>
      <c r="I1425" s="17"/>
      <c r="J1425" s="17"/>
      <c r="K1425" s="17"/>
      <c r="L1425" s="17"/>
    </row>
    <row r="1426" spans="7:12" x14ac:dyDescent="0.25">
      <c r="G1426" s="17"/>
      <c r="H1426" s="17"/>
      <c r="I1426" s="17"/>
      <c r="J1426" s="17"/>
      <c r="K1426" s="17"/>
      <c r="L1426" s="17"/>
    </row>
    <row r="1427" spans="7:12" x14ac:dyDescent="0.25">
      <c r="G1427" s="17"/>
      <c r="H1427" s="17"/>
      <c r="I1427" s="17"/>
      <c r="J1427" s="17"/>
      <c r="K1427" s="17"/>
      <c r="L1427" s="17"/>
    </row>
    <row r="1428" spans="7:12" x14ac:dyDescent="0.25">
      <c r="G1428" s="17"/>
      <c r="H1428" s="17"/>
      <c r="I1428" s="17"/>
      <c r="J1428" s="17"/>
      <c r="K1428" s="17"/>
      <c r="L1428" s="17"/>
    </row>
    <row r="1429" spans="7:12" x14ac:dyDescent="0.25">
      <c r="G1429" s="17"/>
      <c r="H1429" s="17"/>
      <c r="I1429" s="17"/>
      <c r="J1429" s="17"/>
      <c r="K1429" s="17"/>
      <c r="L1429" s="17"/>
    </row>
    <row r="1430" spans="7:12" x14ac:dyDescent="0.25">
      <c r="G1430" s="17"/>
      <c r="H1430" s="17"/>
      <c r="I1430" s="17"/>
      <c r="J1430" s="17"/>
      <c r="K1430" s="17"/>
      <c r="L1430" s="17"/>
    </row>
    <row r="1431" spans="7:12" x14ac:dyDescent="0.25">
      <c r="G1431" s="17"/>
      <c r="H1431" s="17"/>
      <c r="I1431" s="17"/>
      <c r="J1431" s="17"/>
      <c r="K1431" s="17"/>
      <c r="L1431" s="17"/>
    </row>
    <row r="1432" spans="7:12" x14ac:dyDescent="0.25">
      <c r="G1432" s="17"/>
      <c r="H1432" s="17"/>
      <c r="I1432" s="17"/>
      <c r="J1432" s="17"/>
      <c r="K1432" s="17"/>
      <c r="L1432" s="17"/>
    </row>
    <row r="1433" spans="7:12" x14ac:dyDescent="0.25">
      <c r="G1433" s="17"/>
      <c r="H1433" s="17"/>
      <c r="I1433" s="17"/>
      <c r="J1433" s="17"/>
      <c r="K1433" s="17"/>
      <c r="L1433" s="17"/>
    </row>
    <row r="1434" spans="7:12" x14ac:dyDescent="0.25">
      <c r="G1434" s="17"/>
      <c r="H1434" s="17"/>
      <c r="I1434" s="17"/>
      <c r="J1434" s="17"/>
      <c r="K1434" s="17"/>
      <c r="L1434" s="17"/>
    </row>
    <row r="1435" spans="7:12" x14ac:dyDescent="0.25">
      <c r="G1435" s="17"/>
      <c r="H1435" s="17"/>
      <c r="I1435" s="17"/>
      <c r="J1435" s="17"/>
      <c r="K1435" s="17"/>
      <c r="L1435" s="17"/>
    </row>
    <row r="1436" spans="7:12" x14ac:dyDescent="0.25">
      <c r="G1436" s="17"/>
      <c r="H1436" s="17"/>
      <c r="I1436" s="17"/>
      <c r="J1436" s="17"/>
      <c r="K1436" s="17"/>
      <c r="L1436" s="17"/>
    </row>
    <row r="1437" spans="7:12" x14ac:dyDescent="0.25">
      <c r="G1437" s="17"/>
      <c r="H1437" s="17"/>
      <c r="I1437" s="17"/>
      <c r="J1437" s="17"/>
      <c r="K1437" s="17"/>
      <c r="L1437" s="17"/>
    </row>
    <row r="1438" spans="7:12" x14ac:dyDescent="0.25">
      <c r="G1438" s="17"/>
      <c r="H1438" s="17"/>
      <c r="I1438" s="17"/>
      <c r="J1438" s="17"/>
      <c r="K1438" s="17"/>
      <c r="L1438" s="17"/>
    </row>
    <row r="1439" spans="7:12" x14ac:dyDescent="0.25">
      <c r="G1439" s="17"/>
      <c r="H1439" s="17"/>
      <c r="I1439" s="17"/>
      <c r="J1439" s="17"/>
      <c r="K1439" s="17"/>
      <c r="L1439" s="17"/>
    </row>
    <row r="1440" spans="7:12" x14ac:dyDescent="0.25">
      <c r="G1440" s="17"/>
      <c r="H1440" s="17"/>
      <c r="I1440" s="17"/>
      <c r="J1440" s="17"/>
      <c r="K1440" s="17"/>
      <c r="L1440" s="17"/>
    </row>
    <row r="1441" spans="7:12" x14ac:dyDescent="0.25">
      <c r="G1441" s="17"/>
      <c r="H1441" s="17"/>
      <c r="I1441" s="17"/>
      <c r="J1441" s="17"/>
      <c r="K1441" s="17"/>
      <c r="L1441" s="17"/>
    </row>
    <row r="1442" spans="7:12" x14ac:dyDescent="0.25">
      <c r="G1442" s="17"/>
      <c r="H1442" s="17"/>
      <c r="I1442" s="17"/>
      <c r="J1442" s="17"/>
      <c r="K1442" s="17"/>
      <c r="L1442" s="17"/>
    </row>
    <row r="1443" spans="7:12" x14ac:dyDescent="0.25">
      <c r="G1443" s="17"/>
      <c r="H1443" s="17"/>
      <c r="I1443" s="17"/>
      <c r="J1443" s="17"/>
      <c r="K1443" s="17"/>
      <c r="L1443" s="17"/>
    </row>
    <row r="1444" spans="7:12" x14ac:dyDescent="0.25">
      <c r="G1444" s="17"/>
      <c r="H1444" s="17"/>
      <c r="I1444" s="17"/>
      <c r="J1444" s="17"/>
      <c r="K1444" s="17"/>
      <c r="L1444" s="17"/>
    </row>
    <row r="1445" spans="7:12" x14ac:dyDescent="0.25">
      <c r="G1445" s="17"/>
      <c r="H1445" s="17"/>
      <c r="I1445" s="17"/>
      <c r="J1445" s="17"/>
      <c r="K1445" s="17"/>
      <c r="L1445" s="17"/>
    </row>
    <row r="1446" spans="7:12" x14ac:dyDescent="0.25">
      <c r="G1446" s="17"/>
      <c r="H1446" s="17"/>
      <c r="I1446" s="17"/>
      <c r="J1446" s="17"/>
      <c r="K1446" s="17"/>
      <c r="L1446" s="17"/>
    </row>
    <row r="1447" spans="7:12" x14ac:dyDescent="0.25">
      <c r="G1447" s="17"/>
      <c r="H1447" s="17"/>
      <c r="I1447" s="17"/>
      <c r="J1447" s="17"/>
      <c r="K1447" s="17"/>
      <c r="L1447" s="17"/>
    </row>
    <row r="1448" spans="7:12" x14ac:dyDescent="0.25">
      <c r="G1448" s="17"/>
      <c r="H1448" s="17"/>
      <c r="I1448" s="17"/>
      <c r="J1448" s="17"/>
      <c r="K1448" s="17"/>
      <c r="L1448" s="17"/>
    </row>
    <row r="1449" spans="7:12" x14ac:dyDescent="0.25">
      <c r="G1449" s="17"/>
      <c r="H1449" s="17"/>
      <c r="I1449" s="17"/>
      <c r="J1449" s="17"/>
      <c r="K1449" s="17"/>
      <c r="L1449" s="17"/>
    </row>
    <row r="1450" spans="7:12" x14ac:dyDescent="0.25">
      <c r="G1450" s="17"/>
      <c r="H1450" s="17"/>
      <c r="I1450" s="17"/>
      <c r="J1450" s="17"/>
      <c r="K1450" s="17"/>
      <c r="L1450" s="17"/>
    </row>
    <row r="1451" spans="7:12" x14ac:dyDescent="0.25">
      <c r="G1451" s="17"/>
      <c r="H1451" s="17"/>
      <c r="I1451" s="17"/>
      <c r="J1451" s="17"/>
      <c r="K1451" s="17"/>
      <c r="L1451" s="17"/>
    </row>
    <row r="1452" spans="7:12" x14ac:dyDescent="0.25">
      <c r="G1452" s="17"/>
      <c r="H1452" s="17"/>
      <c r="I1452" s="17"/>
      <c r="J1452" s="17"/>
      <c r="K1452" s="17"/>
      <c r="L1452" s="17"/>
    </row>
    <row r="1453" spans="7:12" x14ac:dyDescent="0.25">
      <c r="G1453" s="17"/>
      <c r="H1453" s="17"/>
      <c r="I1453" s="17"/>
      <c r="J1453" s="17"/>
      <c r="K1453" s="17"/>
      <c r="L1453" s="17"/>
    </row>
    <row r="1454" spans="7:12" x14ac:dyDescent="0.25">
      <c r="G1454" s="17"/>
      <c r="H1454" s="17"/>
      <c r="I1454" s="17"/>
      <c r="J1454" s="17"/>
      <c r="K1454" s="17"/>
      <c r="L1454" s="17"/>
    </row>
    <row r="1455" spans="7:12" x14ac:dyDescent="0.25">
      <c r="G1455" s="17"/>
      <c r="H1455" s="17"/>
      <c r="I1455" s="17"/>
      <c r="J1455" s="17"/>
      <c r="K1455" s="17"/>
      <c r="L1455" s="17"/>
    </row>
    <row r="1456" spans="7:12" x14ac:dyDescent="0.25">
      <c r="G1456" s="17"/>
      <c r="H1456" s="17"/>
      <c r="I1456" s="17"/>
      <c r="J1456" s="17"/>
      <c r="K1456" s="17"/>
      <c r="L1456" s="17"/>
    </row>
    <row r="1457" spans="7:12" x14ac:dyDescent="0.25">
      <c r="G1457" s="17"/>
      <c r="H1457" s="17"/>
      <c r="I1457" s="17"/>
      <c r="J1457" s="17"/>
      <c r="K1457" s="17"/>
      <c r="L1457" s="17"/>
    </row>
    <row r="1458" spans="7:12" x14ac:dyDescent="0.25">
      <c r="G1458" s="17"/>
      <c r="H1458" s="17"/>
      <c r="I1458" s="17"/>
      <c r="J1458" s="17"/>
      <c r="K1458" s="17"/>
      <c r="L1458" s="17"/>
    </row>
    <row r="1459" spans="7:12" x14ac:dyDescent="0.25">
      <c r="G1459" s="17"/>
      <c r="H1459" s="17"/>
      <c r="I1459" s="17"/>
      <c r="J1459" s="17"/>
      <c r="K1459" s="17"/>
      <c r="L1459" s="17"/>
    </row>
    <row r="1460" spans="7:12" x14ac:dyDescent="0.25">
      <c r="G1460" s="17"/>
      <c r="H1460" s="17"/>
      <c r="I1460" s="17"/>
      <c r="J1460" s="17"/>
      <c r="K1460" s="17"/>
      <c r="L1460" s="17"/>
    </row>
    <row r="1461" spans="7:12" x14ac:dyDescent="0.25">
      <c r="G1461" s="17"/>
      <c r="H1461" s="17"/>
      <c r="I1461" s="17"/>
      <c r="J1461" s="17"/>
      <c r="K1461" s="17"/>
      <c r="L1461" s="17"/>
    </row>
    <row r="1462" spans="7:12" x14ac:dyDescent="0.25">
      <c r="G1462" s="17"/>
      <c r="H1462" s="17"/>
      <c r="I1462" s="17"/>
      <c r="J1462" s="17"/>
      <c r="K1462" s="17"/>
      <c r="L1462" s="17"/>
    </row>
    <row r="1463" spans="7:12" x14ac:dyDescent="0.25">
      <c r="G1463" s="17"/>
      <c r="H1463" s="17"/>
      <c r="I1463" s="17"/>
      <c r="J1463" s="17"/>
      <c r="K1463" s="17"/>
      <c r="L1463" s="17"/>
    </row>
    <row r="1464" spans="7:12" x14ac:dyDescent="0.25">
      <c r="G1464" s="17"/>
      <c r="H1464" s="17"/>
      <c r="I1464" s="17"/>
      <c r="J1464" s="17"/>
      <c r="K1464" s="17"/>
      <c r="L1464" s="17"/>
    </row>
    <row r="1465" spans="7:12" x14ac:dyDescent="0.25">
      <c r="G1465" s="17"/>
      <c r="H1465" s="17"/>
      <c r="I1465" s="17"/>
      <c r="J1465" s="17"/>
      <c r="K1465" s="17"/>
      <c r="L1465" s="17"/>
    </row>
    <row r="1466" spans="7:12" x14ac:dyDescent="0.25">
      <c r="G1466" s="17"/>
      <c r="H1466" s="17"/>
      <c r="I1466" s="17"/>
      <c r="J1466" s="17"/>
      <c r="K1466" s="17"/>
      <c r="L1466" s="17"/>
    </row>
    <row r="1467" spans="7:12" x14ac:dyDescent="0.25">
      <c r="G1467" s="17"/>
      <c r="H1467" s="17"/>
      <c r="I1467" s="17"/>
      <c r="J1467" s="17"/>
      <c r="K1467" s="17"/>
      <c r="L1467" s="17"/>
    </row>
    <row r="1468" spans="7:12" x14ac:dyDescent="0.25">
      <c r="G1468" s="17"/>
      <c r="H1468" s="17"/>
      <c r="I1468" s="17"/>
      <c r="J1468" s="17"/>
      <c r="K1468" s="17"/>
      <c r="L1468" s="17"/>
    </row>
    <row r="1469" spans="7:12" x14ac:dyDescent="0.25">
      <c r="G1469" s="17"/>
      <c r="H1469" s="17"/>
      <c r="I1469" s="17"/>
      <c r="J1469" s="17"/>
      <c r="K1469" s="17"/>
      <c r="L1469" s="17"/>
    </row>
    <row r="1470" spans="7:12" x14ac:dyDescent="0.25">
      <c r="G1470" s="17"/>
      <c r="H1470" s="17"/>
      <c r="I1470" s="17"/>
      <c r="J1470" s="17"/>
      <c r="K1470" s="17"/>
      <c r="L1470" s="17"/>
    </row>
    <row r="1471" spans="7:12" x14ac:dyDescent="0.25">
      <c r="G1471" s="17"/>
      <c r="H1471" s="17"/>
      <c r="I1471" s="17"/>
      <c r="J1471" s="17"/>
      <c r="K1471" s="17"/>
      <c r="L1471" s="17"/>
    </row>
    <row r="1472" spans="7:12" x14ac:dyDescent="0.25">
      <c r="G1472" s="17"/>
      <c r="H1472" s="17"/>
      <c r="I1472" s="17"/>
      <c r="J1472" s="17"/>
      <c r="K1472" s="17"/>
      <c r="L1472" s="17"/>
    </row>
    <row r="1473" spans="7:12" x14ac:dyDescent="0.25">
      <c r="G1473" s="17"/>
      <c r="H1473" s="17"/>
      <c r="I1473" s="17"/>
      <c r="J1473" s="17"/>
      <c r="K1473" s="17"/>
      <c r="L1473" s="17"/>
    </row>
    <row r="1474" spans="7:12" x14ac:dyDescent="0.25">
      <c r="G1474" s="17"/>
      <c r="H1474" s="17"/>
      <c r="I1474" s="17"/>
      <c r="J1474" s="17"/>
      <c r="K1474" s="17"/>
      <c r="L1474" s="17"/>
    </row>
    <row r="1475" spans="7:12" x14ac:dyDescent="0.25">
      <c r="G1475" s="17"/>
      <c r="H1475" s="17"/>
      <c r="I1475" s="17"/>
      <c r="J1475" s="17"/>
      <c r="K1475" s="17"/>
      <c r="L1475" s="17"/>
    </row>
    <row r="1476" spans="7:12" x14ac:dyDescent="0.25">
      <c r="G1476" s="17"/>
      <c r="H1476" s="17"/>
      <c r="I1476" s="17"/>
      <c r="J1476" s="17"/>
      <c r="K1476" s="17"/>
      <c r="L1476" s="17"/>
    </row>
    <row r="1477" spans="7:12" x14ac:dyDescent="0.25">
      <c r="G1477" s="17"/>
      <c r="H1477" s="17"/>
      <c r="I1477" s="17"/>
      <c r="J1477" s="17"/>
      <c r="K1477" s="17"/>
      <c r="L1477" s="17"/>
    </row>
    <row r="1478" spans="7:12" x14ac:dyDescent="0.25">
      <c r="G1478" s="17"/>
      <c r="H1478" s="17"/>
      <c r="I1478" s="17"/>
      <c r="J1478" s="17"/>
      <c r="K1478" s="17"/>
      <c r="L1478" s="17"/>
    </row>
    <row r="1479" spans="7:12" x14ac:dyDescent="0.25">
      <c r="G1479" s="17"/>
      <c r="H1479" s="17"/>
      <c r="I1479" s="17"/>
      <c r="J1479" s="17"/>
      <c r="K1479" s="17"/>
      <c r="L1479" s="17"/>
    </row>
    <row r="1480" spans="7:12" x14ac:dyDescent="0.25">
      <c r="G1480" s="17"/>
      <c r="H1480" s="17"/>
      <c r="I1480" s="17"/>
      <c r="J1480" s="17"/>
      <c r="K1480" s="17"/>
      <c r="L1480" s="17"/>
    </row>
    <row r="1481" spans="7:12" x14ac:dyDescent="0.25">
      <c r="G1481" s="17"/>
      <c r="H1481" s="17"/>
      <c r="I1481" s="17"/>
      <c r="J1481" s="17"/>
      <c r="K1481" s="17"/>
      <c r="L1481" s="17"/>
    </row>
    <row r="1482" spans="7:12" x14ac:dyDescent="0.25">
      <c r="G1482" s="17"/>
      <c r="H1482" s="17"/>
      <c r="I1482" s="17"/>
      <c r="J1482" s="17"/>
      <c r="K1482" s="17"/>
      <c r="L1482" s="17"/>
    </row>
    <row r="1483" spans="7:12" x14ac:dyDescent="0.25">
      <c r="G1483" s="17"/>
      <c r="H1483" s="17"/>
      <c r="I1483" s="17"/>
      <c r="J1483" s="17"/>
      <c r="K1483" s="17"/>
      <c r="L1483" s="17"/>
    </row>
    <row r="1484" spans="7:12" x14ac:dyDescent="0.25">
      <c r="G1484" s="17"/>
      <c r="H1484" s="17"/>
      <c r="I1484" s="17"/>
      <c r="J1484" s="17"/>
      <c r="K1484" s="17"/>
      <c r="L1484" s="17"/>
    </row>
    <row r="1485" spans="7:12" x14ac:dyDescent="0.25">
      <c r="G1485" s="17"/>
      <c r="H1485" s="17"/>
      <c r="I1485" s="17"/>
      <c r="J1485" s="17"/>
      <c r="K1485" s="17"/>
      <c r="L1485" s="17"/>
    </row>
    <row r="1486" spans="7:12" x14ac:dyDescent="0.25">
      <c r="G1486" s="17"/>
      <c r="H1486" s="17"/>
      <c r="I1486" s="17"/>
      <c r="J1486" s="17"/>
      <c r="K1486" s="17"/>
      <c r="L1486" s="17"/>
    </row>
    <row r="1487" spans="7:12" x14ac:dyDescent="0.25">
      <c r="G1487" s="17"/>
      <c r="H1487" s="17"/>
      <c r="I1487" s="17"/>
      <c r="J1487" s="17"/>
      <c r="K1487" s="17"/>
      <c r="L1487" s="17"/>
    </row>
    <row r="1488" spans="7:12" x14ac:dyDescent="0.25">
      <c r="G1488" s="17"/>
      <c r="H1488" s="17"/>
      <c r="I1488" s="17"/>
      <c r="J1488" s="17"/>
      <c r="K1488" s="17"/>
      <c r="L1488" s="17"/>
    </row>
    <row r="1489" spans="7:12" x14ac:dyDescent="0.25">
      <c r="G1489" s="17"/>
      <c r="H1489" s="17"/>
      <c r="I1489" s="17"/>
      <c r="J1489" s="17"/>
      <c r="K1489" s="17"/>
      <c r="L1489" s="17"/>
    </row>
    <row r="1490" spans="7:12" x14ac:dyDescent="0.25">
      <c r="G1490" s="17"/>
      <c r="H1490" s="17"/>
      <c r="I1490" s="17"/>
      <c r="J1490" s="17"/>
      <c r="K1490" s="17"/>
      <c r="L1490" s="17"/>
    </row>
    <row r="1491" spans="7:12" x14ac:dyDescent="0.25">
      <c r="G1491" s="17"/>
      <c r="H1491" s="17"/>
      <c r="I1491" s="17"/>
      <c r="J1491" s="17"/>
      <c r="K1491" s="17"/>
      <c r="L1491" s="17"/>
    </row>
    <row r="1492" spans="7:12" x14ac:dyDescent="0.25">
      <c r="G1492" s="17"/>
      <c r="H1492" s="17"/>
      <c r="I1492" s="17"/>
      <c r="J1492" s="17"/>
      <c r="K1492" s="17"/>
      <c r="L1492" s="17"/>
    </row>
    <row r="1493" spans="7:12" x14ac:dyDescent="0.25">
      <c r="G1493" s="17"/>
      <c r="H1493" s="17"/>
      <c r="I1493" s="17"/>
      <c r="J1493" s="17"/>
      <c r="K1493" s="17"/>
      <c r="L1493" s="17"/>
    </row>
    <row r="1494" spans="7:12" x14ac:dyDescent="0.25">
      <c r="G1494" s="17"/>
      <c r="H1494" s="17"/>
      <c r="I1494" s="17"/>
      <c r="J1494" s="17"/>
      <c r="K1494" s="17"/>
      <c r="L1494" s="17"/>
    </row>
    <row r="1495" spans="7:12" x14ac:dyDescent="0.25">
      <c r="G1495" s="17"/>
      <c r="H1495" s="17"/>
      <c r="I1495" s="17"/>
      <c r="J1495" s="17"/>
      <c r="K1495" s="17"/>
      <c r="L1495" s="17"/>
    </row>
    <row r="1496" spans="7:12" x14ac:dyDescent="0.25">
      <c r="G1496" s="17"/>
      <c r="H1496" s="17"/>
      <c r="I1496" s="17"/>
      <c r="J1496" s="17"/>
      <c r="K1496" s="17"/>
      <c r="L1496" s="17"/>
    </row>
    <row r="1497" spans="7:12" x14ac:dyDescent="0.25">
      <c r="G1497" s="17"/>
      <c r="H1497" s="17"/>
      <c r="I1497" s="17"/>
      <c r="J1497" s="17"/>
      <c r="K1497" s="17"/>
      <c r="L1497" s="17"/>
    </row>
    <row r="1498" spans="7:12" x14ac:dyDescent="0.25">
      <c r="G1498" s="17"/>
      <c r="H1498" s="17"/>
      <c r="I1498" s="17"/>
      <c r="J1498" s="17"/>
      <c r="K1498" s="17"/>
      <c r="L1498" s="17"/>
    </row>
    <row r="1499" spans="7:12" x14ac:dyDescent="0.25">
      <c r="G1499" s="17"/>
      <c r="H1499" s="17"/>
      <c r="I1499" s="17"/>
      <c r="J1499" s="17"/>
      <c r="K1499" s="17"/>
      <c r="L1499" s="17"/>
    </row>
    <row r="1500" spans="7:12" x14ac:dyDescent="0.25">
      <c r="G1500" s="17"/>
      <c r="H1500" s="17"/>
      <c r="I1500" s="17"/>
      <c r="J1500" s="17"/>
      <c r="K1500" s="17"/>
      <c r="L1500" s="17"/>
    </row>
    <row r="1501" spans="7:12" x14ac:dyDescent="0.25">
      <c r="G1501" s="17"/>
      <c r="H1501" s="17"/>
      <c r="I1501" s="17"/>
      <c r="J1501" s="17"/>
      <c r="K1501" s="17"/>
      <c r="L1501" s="17"/>
    </row>
    <row r="1502" spans="7:12" x14ac:dyDescent="0.25">
      <c r="G1502" s="17"/>
      <c r="H1502" s="17"/>
      <c r="I1502" s="17"/>
      <c r="J1502" s="17"/>
      <c r="K1502" s="17"/>
      <c r="L1502" s="17"/>
    </row>
    <row r="1503" spans="7:12" x14ac:dyDescent="0.25">
      <c r="G1503" s="17"/>
      <c r="H1503" s="17"/>
      <c r="I1503" s="17"/>
      <c r="J1503" s="17"/>
      <c r="K1503" s="17"/>
      <c r="L1503" s="17"/>
    </row>
    <row r="1504" spans="7:12" x14ac:dyDescent="0.25">
      <c r="G1504" s="17"/>
      <c r="H1504" s="17"/>
      <c r="I1504" s="17"/>
      <c r="J1504" s="17"/>
      <c r="K1504" s="17"/>
      <c r="L1504" s="17"/>
    </row>
    <row r="1505" spans="7:12" x14ac:dyDescent="0.25">
      <c r="G1505" s="17"/>
      <c r="H1505" s="17"/>
      <c r="I1505" s="17"/>
      <c r="J1505" s="17"/>
      <c r="K1505" s="17"/>
      <c r="L1505" s="17"/>
    </row>
    <row r="1506" spans="7:12" x14ac:dyDescent="0.25">
      <c r="G1506" s="17"/>
      <c r="H1506" s="17"/>
      <c r="I1506" s="17"/>
      <c r="J1506" s="17"/>
      <c r="K1506" s="17"/>
      <c r="L1506" s="17"/>
    </row>
    <row r="1507" spans="7:12" x14ac:dyDescent="0.25">
      <c r="G1507" s="17"/>
      <c r="H1507" s="17"/>
      <c r="I1507" s="17"/>
      <c r="J1507" s="17"/>
      <c r="K1507" s="17"/>
      <c r="L1507" s="17"/>
    </row>
    <row r="1508" spans="7:12" x14ac:dyDescent="0.25">
      <c r="G1508" s="17"/>
      <c r="H1508" s="17"/>
      <c r="I1508" s="17"/>
      <c r="J1508" s="17"/>
      <c r="K1508" s="17"/>
      <c r="L1508" s="17"/>
    </row>
    <row r="1509" spans="7:12" x14ac:dyDescent="0.25">
      <c r="G1509" s="17"/>
      <c r="H1509" s="17"/>
      <c r="I1509" s="17"/>
      <c r="J1509" s="17"/>
      <c r="K1509" s="17"/>
      <c r="L1509" s="17"/>
    </row>
    <row r="1510" spans="7:12" x14ac:dyDescent="0.25">
      <c r="G1510" s="17"/>
      <c r="H1510" s="17"/>
      <c r="I1510" s="17"/>
      <c r="J1510" s="17"/>
      <c r="K1510" s="17"/>
      <c r="L1510" s="17"/>
    </row>
    <row r="1511" spans="7:12" x14ac:dyDescent="0.25">
      <c r="G1511" s="17"/>
      <c r="H1511" s="17"/>
      <c r="I1511" s="17"/>
      <c r="J1511" s="17"/>
      <c r="K1511" s="17"/>
      <c r="L1511" s="17"/>
    </row>
    <row r="1512" spans="7:12" x14ac:dyDescent="0.25">
      <c r="G1512" s="17"/>
      <c r="H1512" s="17"/>
      <c r="I1512" s="17"/>
      <c r="J1512" s="17"/>
      <c r="K1512" s="17"/>
      <c r="L1512" s="17"/>
    </row>
    <row r="1513" spans="7:12" x14ac:dyDescent="0.25">
      <c r="G1513" s="17"/>
      <c r="H1513" s="17"/>
      <c r="I1513" s="17"/>
      <c r="J1513" s="17"/>
      <c r="K1513" s="17"/>
      <c r="L1513" s="17"/>
    </row>
    <row r="1514" spans="7:12" x14ac:dyDescent="0.25">
      <c r="G1514" s="17"/>
      <c r="H1514" s="17"/>
      <c r="I1514" s="17"/>
      <c r="J1514" s="17"/>
      <c r="K1514" s="17"/>
      <c r="L1514" s="17"/>
    </row>
    <row r="1515" spans="7:12" x14ac:dyDescent="0.25">
      <c r="G1515" s="17"/>
      <c r="H1515" s="17"/>
      <c r="I1515" s="17"/>
      <c r="J1515" s="17"/>
      <c r="K1515" s="17"/>
      <c r="L1515" s="17"/>
    </row>
    <row r="1516" spans="7:12" x14ac:dyDescent="0.25">
      <c r="G1516" s="17"/>
      <c r="H1516" s="17"/>
      <c r="I1516" s="17"/>
      <c r="J1516" s="17"/>
      <c r="K1516" s="17"/>
      <c r="L1516" s="17"/>
    </row>
    <row r="1517" spans="7:12" x14ac:dyDescent="0.25">
      <c r="G1517" s="17"/>
      <c r="H1517" s="17"/>
      <c r="I1517" s="17"/>
      <c r="J1517" s="17"/>
      <c r="K1517" s="17"/>
      <c r="L1517" s="17"/>
    </row>
    <row r="1518" spans="7:12" x14ac:dyDescent="0.25">
      <c r="G1518" s="17"/>
      <c r="H1518" s="17"/>
      <c r="I1518" s="17"/>
      <c r="J1518" s="17"/>
      <c r="K1518" s="17"/>
      <c r="L1518" s="17"/>
    </row>
    <row r="1519" spans="7:12" x14ac:dyDescent="0.25">
      <c r="G1519" s="17"/>
      <c r="H1519" s="17"/>
      <c r="I1519" s="17"/>
      <c r="J1519" s="17"/>
      <c r="K1519" s="17"/>
      <c r="L1519" s="17"/>
    </row>
    <row r="1520" spans="7:12" x14ac:dyDescent="0.25">
      <c r="G1520" s="17"/>
      <c r="H1520" s="17"/>
      <c r="I1520" s="17"/>
      <c r="J1520" s="17"/>
      <c r="K1520" s="17"/>
      <c r="L1520" s="17"/>
    </row>
    <row r="1521" spans="7:12" x14ac:dyDescent="0.25">
      <c r="G1521" s="17"/>
      <c r="H1521" s="17"/>
      <c r="I1521" s="17"/>
      <c r="J1521" s="17"/>
      <c r="K1521" s="17"/>
      <c r="L1521" s="17"/>
    </row>
    <row r="1522" spans="7:12" x14ac:dyDescent="0.25">
      <c r="G1522" s="17"/>
      <c r="H1522" s="17"/>
      <c r="I1522" s="17"/>
      <c r="J1522" s="17"/>
      <c r="K1522" s="17"/>
      <c r="L1522" s="17"/>
    </row>
    <row r="1523" spans="7:12" x14ac:dyDescent="0.25">
      <c r="G1523" s="17"/>
      <c r="H1523" s="17"/>
      <c r="I1523" s="17"/>
      <c r="J1523" s="17"/>
      <c r="K1523" s="17"/>
      <c r="L1523" s="17"/>
    </row>
    <row r="1524" spans="7:12" x14ac:dyDescent="0.25">
      <c r="G1524" s="17"/>
      <c r="H1524" s="17"/>
      <c r="I1524" s="17"/>
      <c r="J1524" s="17"/>
      <c r="K1524" s="17"/>
      <c r="L1524" s="17"/>
    </row>
    <row r="1525" spans="7:12" x14ac:dyDescent="0.25">
      <c r="G1525" s="17"/>
      <c r="H1525" s="17"/>
      <c r="I1525" s="17"/>
      <c r="J1525" s="17"/>
      <c r="K1525" s="17"/>
      <c r="L1525" s="17"/>
    </row>
    <row r="1526" spans="7:12" x14ac:dyDescent="0.25">
      <c r="G1526" s="17"/>
      <c r="H1526" s="17"/>
      <c r="I1526" s="17"/>
      <c r="J1526" s="17"/>
      <c r="K1526" s="17"/>
      <c r="L1526" s="17"/>
    </row>
    <row r="1527" spans="7:12" x14ac:dyDescent="0.25">
      <c r="G1527" s="17"/>
      <c r="H1527" s="17"/>
      <c r="I1527" s="17"/>
      <c r="J1527" s="17"/>
      <c r="K1527" s="17"/>
      <c r="L1527" s="17"/>
    </row>
    <row r="1528" spans="7:12" x14ac:dyDescent="0.25">
      <c r="G1528" s="17"/>
      <c r="H1528" s="17"/>
      <c r="I1528" s="17"/>
      <c r="J1528" s="17"/>
      <c r="K1528" s="17"/>
      <c r="L1528" s="17"/>
    </row>
    <row r="1529" spans="7:12" x14ac:dyDescent="0.25">
      <c r="G1529" s="17"/>
      <c r="H1529" s="17"/>
      <c r="I1529" s="17"/>
      <c r="J1529" s="17"/>
      <c r="K1529" s="17"/>
      <c r="L1529" s="17"/>
    </row>
    <row r="1530" spans="7:12" x14ac:dyDescent="0.25">
      <c r="G1530" s="17"/>
      <c r="H1530" s="17"/>
      <c r="I1530" s="17"/>
      <c r="J1530" s="17"/>
      <c r="K1530" s="17"/>
      <c r="L1530" s="17"/>
    </row>
    <row r="1531" spans="7:12" x14ac:dyDescent="0.25">
      <c r="G1531" s="17"/>
      <c r="H1531" s="17"/>
      <c r="I1531" s="17"/>
      <c r="J1531" s="17"/>
      <c r="K1531" s="17"/>
      <c r="L1531" s="17"/>
    </row>
    <row r="1532" spans="7:12" x14ac:dyDescent="0.25">
      <c r="G1532" s="17"/>
      <c r="H1532" s="17"/>
      <c r="I1532" s="17"/>
      <c r="J1532" s="17"/>
      <c r="K1532" s="17"/>
      <c r="L1532" s="17"/>
    </row>
    <row r="1533" spans="7:12" x14ac:dyDescent="0.25">
      <c r="G1533" s="17"/>
      <c r="H1533" s="17"/>
      <c r="I1533" s="17"/>
      <c r="J1533" s="17"/>
      <c r="K1533" s="17"/>
      <c r="L1533" s="17"/>
    </row>
    <row r="1534" spans="7:12" x14ac:dyDescent="0.25">
      <c r="G1534" s="17"/>
      <c r="H1534" s="17"/>
      <c r="I1534" s="17"/>
      <c r="J1534" s="17"/>
      <c r="K1534" s="17"/>
      <c r="L1534" s="17"/>
    </row>
    <row r="1535" spans="7:12" x14ac:dyDescent="0.25">
      <c r="G1535" s="17"/>
      <c r="H1535" s="17"/>
      <c r="I1535" s="17"/>
      <c r="J1535" s="17"/>
      <c r="K1535" s="17"/>
      <c r="L1535" s="17"/>
    </row>
    <row r="1536" spans="7:12" x14ac:dyDescent="0.25">
      <c r="G1536" s="17"/>
      <c r="H1536" s="17"/>
      <c r="I1536" s="17"/>
      <c r="J1536" s="17"/>
      <c r="K1536" s="17"/>
      <c r="L1536" s="17"/>
    </row>
    <row r="1537" spans="7:12" x14ac:dyDescent="0.25">
      <c r="G1537" s="17"/>
      <c r="H1537" s="17"/>
      <c r="I1537" s="17"/>
      <c r="J1537" s="17"/>
      <c r="K1537" s="17"/>
      <c r="L1537" s="17"/>
    </row>
    <row r="1538" spans="7:12" x14ac:dyDescent="0.25">
      <c r="G1538" s="17"/>
      <c r="H1538" s="17"/>
      <c r="I1538" s="17"/>
      <c r="J1538" s="17"/>
      <c r="K1538" s="17"/>
      <c r="L1538" s="17"/>
    </row>
    <row r="1539" spans="7:12" x14ac:dyDescent="0.25">
      <c r="G1539" s="17"/>
      <c r="H1539" s="17"/>
      <c r="I1539" s="17"/>
      <c r="J1539" s="17"/>
      <c r="K1539" s="17"/>
      <c r="L1539" s="17"/>
    </row>
    <row r="1540" spans="7:12" x14ac:dyDescent="0.25">
      <c r="G1540" s="17"/>
      <c r="H1540" s="17"/>
      <c r="I1540" s="17"/>
      <c r="J1540" s="17"/>
      <c r="K1540" s="17"/>
      <c r="L1540" s="17"/>
    </row>
    <row r="1541" spans="7:12" x14ac:dyDescent="0.25">
      <c r="G1541" s="17"/>
      <c r="H1541" s="17"/>
      <c r="I1541" s="17"/>
      <c r="J1541" s="17"/>
      <c r="K1541" s="17"/>
      <c r="L1541" s="17"/>
    </row>
    <row r="1542" spans="7:12" x14ac:dyDescent="0.25">
      <c r="G1542" s="17"/>
      <c r="H1542" s="17"/>
      <c r="I1542" s="17"/>
      <c r="J1542" s="17"/>
      <c r="K1542" s="17"/>
      <c r="L1542" s="17"/>
    </row>
    <row r="1543" spans="7:12" x14ac:dyDescent="0.25">
      <c r="G1543" s="17"/>
      <c r="H1543" s="17"/>
      <c r="I1543" s="17"/>
      <c r="J1543" s="17"/>
      <c r="K1543" s="17"/>
      <c r="L1543" s="17"/>
    </row>
    <row r="1544" spans="7:12" x14ac:dyDescent="0.25">
      <c r="G1544" s="17"/>
      <c r="H1544" s="17"/>
      <c r="I1544" s="17"/>
      <c r="J1544" s="17"/>
      <c r="K1544" s="17"/>
      <c r="L1544" s="17"/>
    </row>
    <row r="1545" spans="7:12" x14ac:dyDescent="0.25">
      <c r="G1545" s="17"/>
      <c r="H1545" s="17"/>
      <c r="I1545" s="17"/>
      <c r="J1545" s="17"/>
      <c r="K1545" s="17"/>
      <c r="L1545" s="17"/>
    </row>
    <row r="1546" spans="7:12" x14ac:dyDescent="0.25">
      <c r="G1546" s="17"/>
      <c r="H1546" s="17"/>
      <c r="I1546" s="17"/>
      <c r="J1546" s="17"/>
      <c r="K1546" s="17"/>
      <c r="L1546" s="17"/>
    </row>
    <row r="1547" spans="7:12" x14ac:dyDescent="0.25">
      <c r="G1547" s="17"/>
      <c r="H1547" s="17"/>
      <c r="I1547" s="17"/>
      <c r="J1547" s="17"/>
      <c r="K1547" s="17"/>
      <c r="L1547" s="17"/>
    </row>
    <row r="1548" spans="7:12" x14ac:dyDescent="0.25">
      <c r="G1548" s="17"/>
      <c r="H1548" s="17"/>
      <c r="I1548" s="17"/>
      <c r="J1548" s="17"/>
      <c r="K1548" s="17"/>
      <c r="L1548" s="17"/>
    </row>
    <row r="1549" spans="7:12" x14ac:dyDescent="0.25">
      <c r="G1549" s="17"/>
      <c r="H1549" s="17"/>
      <c r="I1549" s="17"/>
      <c r="J1549" s="17"/>
      <c r="K1549" s="17"/>
      <c r="L1549" s="17"/>
    </row>
    <row r="1550" spans="7:12" x14ac:dyDescent="0.25">
      <c r="G1550" s="17"/>
      <c r="H1550" s="17"/>
      <c r="I1550" s="17"/>
      <c r="J1550" s="17"/>
      <c r="K1550" s="17"/>
      <c r="L1550" s="17"/>
    </row>
    <row r="1551" spans="7:12" x14ac:dyDescent="0.25">
      <c r="G1551" s="17"/>
      <c r="H1551" s="17"/>
      <c r="I1551" s="17"/>
      <c r="J1551" s="17"/>
      <c r="K1551" s="17"/>
      <c r="L1551" s="17"/>
    </row>
    <row r="1552" spans="7:12" x14ac:dyDescent="0.25">
      <c r="G1552" s="17"/>
      <c r="H1552" s="17"/>
      <c r="I1552" s="17"/>
      <c r="J1552" s="17"/>
      <c r="K1552" s="17"/>
      <c r="L1552" s="17"/>
    </row>
    <row r="1553" spans="7:12" x14ac:dyDescent="0.25">
      <c r="G1553" s="17"/>
      <c r="H1553" s="17"/>
      <c r="I1553" s="17"/>
      <c r="J1553" s="17"/>
      <c r="K1553" s="17"/>
      <c r="L1553" s="17"/>
    </row>
    <row r="1554" spans="7:12" x14ac:dyDescent="0.25">
      <c r="G1554" s="17"/>
      <c r="H1554" s="17"/>
      <c r="I1554" s="17"/>
      <c r="J1554" s="17"/>
      <c r="K1554" s="17"/>
      <c r="L1554" s="17"/>
    </row>
    <row r="1555" spans="7:12" x14ac:dyDescent="0.25">
      <c r="G1555" s="17"/>
      <c r="H1555" s="17"/>
      <c r="I1555" s="17"/>
      <c r="J1555" s="17"/>
      <c r="K1555" s="17"/>
      <c r="L1555" s="17"/>
    </row>
    <row r="1556" spans="7:12" x14ac:dyDescent="0.25">
      <c r="G1556" s="17"/>
      <c r="H1556" s="17"/>
      <c r="I1556" s="17"/>
      <c r="J1556" s="17"/>
      <c r="K1556" s="17"/>
      <c r="L1556" s="17"/>
    </row>
    <row r="1557" spans="7:12" x14ac:dyDescent="0.25">
      <c r="G1557" s="17"/>
      <c r="H1557" s="17"/>
      <c r="I1557" s="17"/>
      <c r="J1557" s="17"/>
      <c r="K1557" s="17"/>
      <c r="L1557" s="17"/>
    </row>
    <row r="1558" spans="7:12" x14ac:dyDescent="0.25">
      <c r="G1558" s="17"/>
      <c r="H1558" s="17"/>
      <c r="I1558" s="17"/>
      <c r="J1558" s="17"/>
      <c r="K1558" s="17"/>
      <c r="L1558" s="17"/>
    </row>
    <row r="1559" spans="7:12" x14ac:dyDescent="0.25">
      <c r="G1559" s="17"/>
      <c r="H1559" s="17"/>
      <c r="I1559" s="17"/>
      <c r="J1559" s="17"/>
      <c r="K1559" s="17"/>
      <c r="L1559" s="17"/>
    </row>
    <row r="1560" spans="7:12" x14ac:dyDescent="0.25">
      <c r="G1560" s="17"/>
      <c r="H1560" s="17"/>
      <c r="I1560" s="17"/>
      <c r="J1560" s="17"/>
      <c r="K1560" s="17"/>
      <c r="L1560" s="17"/>
    </row>
    <row r="1561" spans="7:12" x14ac:dyDescent="0.25">
      <c r="G1561" s="17"/>
      <c r="H1561" s="17"/>
      <c r="I1561" s="17"/>
      <c r="J1561" s="17"/>
      <c r="K1561" s="17"/>
      <c r="L1561" s="17"/>
    </row>
    <row r="1562" spans="7:12" x14ac:dyDescent="0.25">
      <c r="G1562" s="17"/>
      <c r="H1562" s="17"/>
      <c r="I1562" s="17"/>
      <c r="J1562" s="17"/>
      <c r="K1562" s="17"/>
      <c r="L1562" s="17"/>
    </row>
    <row r="1563" spans="7:12" x14ac:dyDescent="0.25">
      <c r="G1563" s="17"/>
      <c r="H1563" s="17"/>
      <c r="I1563" s="17"/>
      <c r="J1563" s="17"/>
      <c r="K1563" s="17"/>
      <c r="L1563" s="17"/>
    </row>
    <row r="1564" spans="7:12" x14ac:dyDescent="0.25">
      <c r="G1564" s="17"/>
      <c r="H1564" s="17"/>
      <c r="I1564" s="17"/>
      <c r="J1564" s="17"/>
      <c r="K1564" s="17"/>
      <c r="L1564" s="17"/>
    </row>
    <row r="1565" spans="7:12" x14ac:dyDescent="0.25">
      <c r="G1565" s="17"/>
      <c r="H1565" s="17"/>
      <c r="I1565" s="17"/>
      <c r="J1565" s="17"/>
      <c r="K1565" s="17"/>
      <c r="L1565" s="17"/>
    </row>
    <row r="1566" spans="7:12" x14ac:dyDescent="0.25">
      <c r="G1566" s="17"/>
      <c r="H1566" s="17"/>
      <c r="I1566" s="17"/>
      <c r="J1566" s="17"/>
      <c r="K1566" s="17"/>
      <c r="L1566" s="17"/>
    </row>
    <row r="1567" spans="7:12" x14ac:dyDescent="0.25">
      <c r="G1567" s="17"/>
      <c r="H1567" s="17"/>
      <c r="I1567" s="17"/>
      <c r="J1567" s="17"/>
      <c r="K1567" s="17"/>
      <c r="L1567" s="17"/>
    </row>
    <row r="1568" spans="7:12" x14ac:dyDescent="0.25">
      <c r="G1568" s="17"/>
      <c r="H1568" s="17"/>
      <c r="I1568" s="17"/>
      <c r="J1568" s="17"/>
      <c r="K1568" s="17"/>
      <c r="L1568" s="17"/>
    </row>
    <row r="1569" spans="7:12" x14ac:dyDescent="0.25">
      <c r="G1569" s="17"/>
      <c r="H1569" s="17"/>
      <c r="I1569" s="17"/>
      <c r="J1569" s="17"/>
      <c r="K1569" s="17"/>
      <c r="L1569" s="17"/>
    </row>
    <row r="1570" spans="7:12" x14ac:dyDescent="0.25">
      <c r="G1570" s="17"/>
      <c r="H1570" s="17"/>
      <c r="I1570" s="17"/>
      <c r="J1570" s="17"/>
      <c r="K1570" s="17"/>
      <c r="L1570" s="17"/>
    </row>
    <row r="1571" spans="7:12" x14ac:dyDescent="0.25">
      <c r="G1571" s="17"/>
      <c r="H1571" s="17"/>
      <c r="I1571" s="17"/>
      <c r="J1571" s="17"/>
      <c r="K1571" s="17"/>
      <c r="L1571" s="17"/>
    </row>
    <row r="1572" spans="7:12" x14ac:dyDescent="0.25">
      <c r="G1572" s="17"/>
      <c r="H1572" s="17"/>
      <c r="I1572" s="17"/>
      <c r="J1572" s="17"/>
      <c r="K1572" s="17"/>
      <c r="L1572" s="17"/>
    </row>
    <row r="1573" spans="7:12" x14ac:dyDescent="0.25">
      <c r="G1573" s="17"/>
      <c r="H1573" s="17"/>
      <c r="I1573" s="17"/>
      <c r="J1573" s="17"/>
      <c r="K1573" s="17"/>
      <c r="L1573" s="17"/>
    </row>
    <row r="1574" spans="7:12" x14ac:dyDescent="0.25">
      <c r="G1574" s="17"/>
      <c r="H1574" s="17"/>
      <c r="I1574" s="17"/>
      <c r="J1574" s="17"/>
      <c r="K1574" s="17"/>
      <c r="L1574" s="17"/>
    </row>
    <row r="1575" spans="7:12" x14ac:dyDescent="0.25">
      <c r="G1575" s="17"/>
      <c r="H1575" s="17"/>
      <c r="I1575" s="17"/>
      <c r="J1575" s="17"/>
      <c r="K1575" s="17"/>
      <c r="L1575" s="17"/>
    </row>
    <row r="1576" spans="7:12" x14ac:dyDescent="0.25">
      <c r="G1576" s="17"/>
      <c r="H1576" s="17"/>
      <c r="I1576" s="17"/>
      <c r="J1576" s="17"/>
      <c r="K1576" s="17"/>
      <c r="L1576" s="17"/>
    </row>
    <row r="1577" spans="7:12" x14ac:dyDescent="0.25">
      <c r="G1577" s="17"/>
      <c r="H1577" s="17"/>
      <c r="I1577" s="17"/>
      <c r="J1577" s="17"/>
      <c r="K1577" s="17"/>
      <c r="L1577" s="17"/>
    </row>
    <row r="1578" spans="7:12" x14ac:dyDescent="0.25">
      <c r="G1578" s="17"/>
      <c r="H1578" s="17"/>
      <c r="I1578" s="17"/>
      <c r="J1578" s="17"/>
      <c r="K1578" s="17"/>
      <c r="L1578" s="17"/>
    </row>
    <row r="1579" spans="7:12" x14ac:dyDescent="0.25">
      <c r="G1579" s="17"/>
      <c r="H1579" s="17"/>
      <c r="I1579" s="17"/>
      <c r="J1579" s="17"/>
      <c r="K1579" s="17"/>
      <c r="L1579" s="17"/>
    </row>
    <row r="1580" spans="7:12" x14ac:dyDescent="0.25">
      <c r="G1580" s="17"/>
      <c r="H1580" s="17"/>
      <c r="I1580" s="17"/>
      <c r="J1580" s="17"/>
      <c r="K1580" s="17"/>
      <c r="L1580" s="17"/>
    </row>
    <row r="1581" spans="7:12" x14ac:dyDescent="0.25">
      <c r="G1581" s="17"/>
      <c r="H1581" s="17"/>
      <c r="I1581" s="17"/>
      <c r="J1581" s="17"/>
      <c r="K1581" s="17"/>
      <c r="L1581" s="17"/>
    </row>
    <row r="1582" spans="7:12" x14ac:dyDescent="0.25">
      <c r="G1582" s="17"/>
      <c r="H1582" s="17"/>
      <c r="I1582" s="17"/>
      <c r="J1582" s="17"/>
      <c r="K1582" s="17"/>
      <c r="L1582" s="17"/>
    </row>
    <row r="1583" spans="7:12" x14ac:dyDescent="0.25">
      <c r="G1583" s="17"/>
      <c r="H1583" s="17"/>
      <c r="I1583" s="17"/>
      <c r="J1583" s="17"/>
      <c r="K1583" s="17"/>
      <c r="L1583" s="17"/>
    </row>
    <row r="1584" spans="7:12" x14ac:dyDescent="0.25">
      <c r="G1584" s="17"/>
      <c r="H1584" s="17"/>
      <c r="I1584" s="17"/>
      <c r="J1584" s="17"/>
      <c r="K1584" s="17"/>
      <c r="L1584" s="17"/>
    </row>
    <row r="1585" spans="7:12" x14ac:dyDescent="0.25">
      <c r="G1585" s="17"/>
      <c r="H1585" s="17"/>
      <c r="I1585" s="17"/>
      <c r="J1585" s="17"/>
      <c r="K1585" s="17"/>
      <c r="L1585" s="17"/>
    </row>
    <row r="1586" spans="7:12" x14ac:dyDescent="0.25">
      <c r="G1586" s="17"/>
      <c r="H1586" s="17"/>
      <c r="I1586" s="17"/>
      <c r="J1586" s="17"/>
      <c r="K1586" s="17"/>
      <c r="L1586" s="17"/>
    </row>
    <row r="1587" spans="7:12" x14ac:dyDescent="0.25">
      <c r="G1587" s="17"/>
      <c r="H1587" s="17"/>
      <c r="I1587" s="17"/>
      <c r="J1587" s="17"/>
      <c r="K1587" s="17"/>
      <c r="L1587" s="17"/>
    </row>
    <row r="1588" spans="7:12" x14ac:dyDescent="0.25">
      <c r="G1588" s="17"/>
      <c r="H1588" s="17"/>
      <c r="I1588" s="17"/>
      <c r="J1588" s="17"/>
      <c r="K1588" s="17"/>
      <c r="L1588" s="17"/>
    </row>
    <row r="1589" spans="7:12" x14ac:dyDescent="0.25">
      <c r="G1589" s="17"/>
      <c r="H1589" s="17"/>
      <c r="I1589" s="17"/>
      <c r="J1589" s="17"/>
      <c r="K1589" s="17"/>
      <c r="L1589" s="17"/>
    </row>
    <row r="1590" spans="7:12" x14ac:dyDescent="0.25">
      <c r="G1590" s="17"/>
      <c r="H1590" s="17"/>
      <c r="I1590" s="17"/>
      <c r="J1590" s="17"/>
      <c r="K1590" s="17"/>
      <c r="L1590" s="17"/>
    </row>
    <row r="1591" spans="7:12" x14ac:dyDescent="0.25">
      <c r="G1591" s="17"/>
      <c r="H1591" s="17"/>
      <c r="I1591" s="17"/>
      <c r="J1591" s="17"/>
      <c r="K1591" s="17"/>
      <c r="L1591" s="17"/>
    </row>
    <row r="1592" spans="7:12" x14ac:dyDescent="0.25">
      <c r="G1592" s="17"/>
      <c r="H1592" s="17"/>
      <c r="I1592" s="17"/>
      <c r="J1592" s="17"/>
      <c r="K1592" s="17"/>
      <c r="L1592" s="17"/>
    </row>
    <row r="1593" spans="7:12" x14ac:dyDescent="0.25">
      <c r="G1593" s="17"/>
      <c r="H1593" s="17"/>
      <c r="I1593" s="17"/>
      <c r="J1593" s="17"/>
      <c r="K1593" s="17"/>
      <c r="L1593" s="17"/>
    </row>
    <row r="1594" spans="7:12" x14ac:dyDescent="0.25">
      <c r="G1594" s="17"/>
      <c r="H1594" s="17"/>
      <c r="I1594" s="17"/>
      <c r="J1594" s="17"/>
      <c r="K1594" s="17"/>
      <c r="L1594" s="17"/>
    </row>
    <row r="1595" spans="7:12" x14ac:dyDescent="0.25">
      <c r="G1595" s="17"/>
      <c r="H1595" s="17"/>
      <c r="I1595" s="17"/>
      <c r="J1595" s="17"/>
      <c r="K1595" s="17"/>
      <c r="L1595" s="17"/>
    </row>
    <row r="1596" spans="7:12" x14ac:dyDescent="0.25">
      <c r="G1596" s="17"/>
      <c r="H1596" s="17"/>
      <c r="I1596" s="17"/>
      <c r="J1596" s="17"/>
      <c r="K1596" s="17"/>
      <c r="L1596" s="17"/>
    </row>
    <row r="1597" spans="7:12" x14ac:dyDescent="0.25">
      <c r="G1597" s="17"/>
      <c r="H1597" s="17"/>
      <c r="I1597" s="17"/>
      <c r="J1597" s="17"/>
      <c r="K1597" s="17"/>
      <c r="L1597" s="17"/>
    </row>
    <row r="1598" spans="7:12" x14ac:dyDescent="0.25">
      <c r="G1598" s="17"/>
      <c r="H1598" s="17"/>
      <c r="I1598" s="17"/>
      <c r="J1598" s="17"/>
      <c r="K1598" s="17"/>
      <c r="L1598" s="17"/>
    </row>
    <row r="1599" spans="7:12" x14ac:dyDescent="0.25">
      <c r="G1599" s="17"/>
      <c r="H1599" s="17"/>
      <c r="I1599" s="17"/>
      <c r="J1599" s="17"/>
      <c r="K1599" s="17"/>
      <c r="L1599" s="17"/>
    </row>
    <row r="1600" spans="7:12" x14ac:dyDescent="0.25">
      <c r="G1600" s="17"/>
      <c r="H1600" s="17"/>
      <c r="I1600" s="17"/>
      <c r="J1600" s="17"/>
      <c r="K1600" s="17"/>
      <c r="L1600" s="17"/>
    </row>
    <row r="1601" spans="7:12" x14ac:dyDescent="0.25">
      <c r="G1601" s="17"/>
      <c r="H1601" s="17"/>
      <c r="I1601" s="17"/>
      <c r="J1601" s="17"/>
      <c r="K1601" s="17"/>
      <c r="L1601" s="17"/>
    </row>
    <row r="1602" spans="7:12" x14ac:dyDescent="0.25">
      <c r="G1602" s="17"/>
      <c r="H1602" s="17"/>
      <c r="I1602" s="17"/>
      <c r="J1602" s="17"/>
      <c r="K1602" s="17"/>
      <c r="L1602" s="17"/>
    </row>
    <row r="1603" spans="7:12" x14ac:dyDescent="0.25">
      <c r="G1603" s="17"/>
      <c r="H1603" s="17"/>
      <c r="I1603" s="17"/>
      <c r="J1603" s="17"/>
      <c r="K1603" s="17"/>
      <c r="L1603" s="17"/>
    </row>
    <row r="1604" spans="7:12" x14ac:dyDescent="0.25">
      <c r="G1604" s="17"/>
      <c r="H1604" s="17"/>
      <c r="I1604" s="17"/>
      <c r="J1604" s="17"/>
      <c r="K1604" s="17"/>
      <c r="L1604" s="17"/>
    </row>
    <row r="1605" spans="7:12" x14ac:dyDescent="0.25">
      <c r="G1605" s="17"/>
      <c r="H1605" s="17"/>
      <c r="I1605" s="17"/>
      <c r="J1605" s="17"/>
      <c r="K1605" s="17"/>
      <c r="L1605" s="17"/>
    </row>
    <row r="1606" spans="7:12" x14ac:dyDescent="0.25">
      <c r="G1606" s="17"/>
      <c r="H1606" s="17"/>
      <c r="I1606" s="17"/>
      <c r="J1606" s="17"/>
      <c r="K1606" s="17"/>
      <c r="L1606" s="17"/>
    </row>
    <row r="1607" spans="7:12" x14ac:dyDescent="0.25">
      <c r="G1607" s="17"/>
      <c r="H1607" s="17"/>
      <c r="I1607" s="17"/>
      <c r="J1607" s="17"/>
      <c r="K1607" s="17"/>
      <c r="L1607" s="17"/>
    </row>
    <row r="1608" spans="7:12" x14ac:dyDescent="0.25">
      <c r="G1608" s="17"/>
      <c r="H1608" s="17"/>
      <c r="I1608" s="17"/>
      <c r="J1608" s="17"/>
      <c r="K1608" s="17"/>
      <c r="L1608" s="17"/>
    </row>
    <row r="1609" spans="7:12" x14ac:dyDescent="0.25">
      <c r="G1609" s="17"/>
      <c r="H1609" s="17"/>
      <c r="I1609" s="17"/>
      <c r="J1609" s="17"/>
      <c r="K1609" s="17"/>
      <c r="L1609" s="17"/>
    </row>
    <row r="1610" spans="7:12" x14ac:dyDescent="0.25">
      <c r="G1610" s="17"/>
      <c r="H1610" s="17"/>
      <c r="I1610" s="17"/>
      <c r="J1610" s="17"/>
      <c r="K1610" s="17"/>
      <c r="L1610" s="17"/>
    </row>
    <row r="1611" spans="7:12" x14ac:dyDescent="0.25">
      <c r="G1611" s="17"/>
      <c r="H1611" s="17"/>
      <c r="I1611" s="17"/>
      <c r="J1611" s="17"/>
      <c r="K1611" s="17"/>
      <c r="L1611" s="17"/>
    </row>
    <row r="1612" spans="7:12" x14ac:dyDescent="0.25">
      <c r="G1612" s="17"/>
      <c r="H1612" s="17"/>
      <c r="I1612" s="17"/>
      <c r="J1612" s="17"/>
      <c r="K1612" s="17"/>
      <c r="L1612" s="17"/>
    </row>
    <row r="1613" spans="7:12" x14ac:dyDescent="0.25">
      <c r="G1613" s="17"/>
      <c r="H1613" s="17"/>
      <c r="I1613" s="17"/>
      <c r="J1613" s="17"/>
      <c r="K1613" s="17"/>
      <c r="L1613" s="17"/>
    </row>
    <row r="1614" spans="7:12" x14ac:dyDescent="0.25">
      <c r="G1614" s="17"/>
      <c r="H1614" s="17"/>
      <c r="I1614" s="17"/>
      <c r="J1614" s="17"/>
      <c r="K1614" s="17"/>
      <c r="L1614" s="17"/>
    </row>
    <row r="1615" spans="7:12" x14ac:dyDescent="0.25">
      <c r="G1615" s="17"/>
      <c r="H1615" s="17"/>
      <c r="I1615" s="17"/>
      <c r="J1615" s="17"/>
      <c r="K1615" s="17"/>
      <c r="L1615" s="17"/>
    </row>
    <row r="1616" spans="7:12" x14ac:dyDescent="0.25">
      <c r="G1616" s="17"/>
      <c r="H1616" s="17"/>
      <c r="I1616" s="17"/>
      <c r="J1616" s="17"/>
      <c r="K1616" s="17"/>
      <c r="L1616" s="17"/>
    </row>
    <row r="1617" spans="7:12" x14ac:dyDescent="0.25">
      <c r="G1617" s="17"/>
      <c r="H1617" s="17"/>
      <c r="I1617" s="17"/>
      <c r="J1617" s="17"/>
      <c r="K1617" s="17"/>
      <c r="L1617" s="17"/>
    </row>
    <row r="1618" spans="7:12" x14ac:dyDescent="0.25">
      <c r="G1618" s="17"/>
      <c r="H1618" s="17"/>
      <c r="I1618" s="17"/>
      <c r="J1618" s="17"/>
      <c r="K1618" s="17"/>
      <c r="L1618" s="17"/>
    </row>
    <row r="1619" spans="7:12" x14ac:dyDescent="0.25">
      <c r="G1619" s="17"/>
      <c r="H1619" s="17"/>
      <c r="I1619" s="17"/>
      <c r="J1619" s="17"/>
      <c r="K1619" s="17"/>
      <c r="L1619" s="17"/>
    </row>
    <row r="1620" spans="7:12" x14ac:dyDescent="0.25">
      <c r="G1620" s="17"/>
      <c r="H1620" s="17"/>
      <c r="I1620" s="17"/>
      <c r="J1620" s="17"/>
      <c r="K1620" s="17"/>
      <c r="L1620" s="17"/>
    </row>
    <row r="1621" spans="7:12" x14ac:dyDescent="0.25">
      <c r="G1621" s="17"/>
      <c r="H1621" s="17"/>
      <c r="I1621" s="17"/>
      <c r="J1621" s="17"/>
      <c r="K1621" s="17"/>
      <c r="L1621" s="17"/>
    </row>
    <row r="1622" spans="7:12" x14ac:dyDescent="0.25">
      <c r="G1622" s="17"/>
      <c r="H1622" s="17"/>
      <c r="I1622" s="17"/>
      <c r="J1622" s="17"/>
      <c r="K1622" s="17"/>
      <c r="L1622" s="17"/>
    </row>
    <row r="1623" spans="7:12" x14ac:dyDescent="0.25">
      <c r="G1623" s="17"/>
      <c r="H1623" s="17"/>
      <c r="I1623" s="17"/>
      <c r="J1623" s="17"/>
      <c r="K1623" s="17"/>
      <c r="L1623" s="17"/>
    </row>
    <row r="1624" spans="7:12" x14ac:dyDescent="0.25">
      <c r="G1624" s="17"/>
      <c r="H1624" s="17"/>
      <c r="I1624" s="17"/>
      <c r="J1624" s="17"/>
      <c r="K1624" s="17"/>
      <c r="L1624" s="17"/>
    </row>
    <row r="1625" spans="7:12" x14ac:dyDescent="0.25">
      <c r="G1625" s="17"/>
      <c r="H1625" s="17"/>
      <c r="I1625" s="17"/>
      <c r="J1625" s="17"/>
      <c r="K1625" s="17"/>
      <c r="L1625" s="17"/>
    </row>
    <row r="1626" spans="7:12" x14ac:dyDescent="0.25">
      <c r="G1626" s="17"/>
      <c r="H1626" s="17"/>
      <c r="I1626" s="17"/>
      <c r="J1626" s="17"/>
      <c r="K1626" s="17"/>
      <c r="L1626" s="17"/>
    </row>
    <row r="1627" spans="7:12" x14ac:dyDescent="0.25">
      <c r="G1627" s="17"/>
      <c r="H1627" s="17"/>
      <c r="I1627" s="17"/>
      <c r="J1627" s="17"/>
      <c r="K1627" s="17"/>
      <c r="L1627" s="17"/>
    </row>
    <row r="1628" spans="7:12" x14ac:dyDescent="0.25">
      <c r="G1628" s="17"/>
      <c r="H1628" s="17"/>
      <c r="I1628" s="17"/>
      <c r="J1628" s="17"/>
      <c r="K1628" s="17"/>
      <c r="L1628" s="17"/>
    </row>
    <row r="1629" spans="7:12" x14ac:dyDescent="0.25">
      <c r="G1629" s="17"/>
      <c r="H1629" s="17"/>
      <c r="I1629" s="17"/>
      <c r="J1629" s="17"/>
      <c r="K1629" s="17"/>
      <c r="L1629" s="17"/>
    </row>
    <row r="1630" spans="7:12" x14ac:dyDescent="0.25">
      <c r="G1630" s="17"/>
      <c r="H1630" s="17"/>
      <c r="I1630" s="17"/>
      <c r="J1630" s="17"/>
      <c r="K1630" s="17"/>
      <c r="L1630" s="17"/>
    </row>
    <row r="1631" spans="7:12" x14ac:dyDescent="0.25">
      <c r="G1631" s="17"/>
      <c r="H1631" s="17"/>
      <c r="I1631" s="17"/>
      <c r="J1631" s="17"/>
      <c r="K1631" s="17"/>
      <c r="L1631" s="17"/>
    </row>
    <row r="1632" spans="7:12" x14ac:dyDescent="0.25">
      <c r="G1632" s="17"/>
      <c r="H1632" s="17"/>
      <c r="I1632" s="17"/>
      <c r="J1632" s="17"/>
      <c r="K1632" s="17"/>
      <c r="L1632" s="17"/>
    </row>
    <row r="1633" spans="7:12" x14ac:dyDescent="0.25">
      <c r="G1633" s="17"/>
      <c r="H1633" s="17"/>
      <c r="I1633" s="17"/>
      <c r="J1633" s="17"/>
      <c r="K1633" s="17"/>
      <c r="L1633" s="17"/>
    </row>
    <row r="1634" spans="7:12" x14ac:dyDescent="0.25">
      <c r="G1634" s="17"/>
      <c r="H1634" s="17"/>
      <c r="I1634" s="17"/>
      <c r="J1634" s="17"/>
      <c r="K1634" s="17"/>
      <c r="L1634" s="17"/>
    </row>
    <row r="1635" spans="7:12" x14ac:dyDescent="0.25">
      <c r="G1635" s="17"/>
      <c r="H1635" s="17"/>
      <c r="I1635" s="17"/>
      <c r="J1635" s="17"/>
      <c r="K1635" s="17"/>
      <c r="L1635" s="17"/>
    </row>
    <row r="1636" spans="7:12" x14ac:dyDescent="0.25">
      <c r="G1636" s="17"/>
      <c r="H1636" s="17"/>
      <c r="I1636" s="17"/>
      <c r="J1636" s="17"/>
      <c r="K1636" s="17"/>
      <c r="L1636" s="17"/>
    </row>
    <row r="1637" spans="7:12" x14ac:dyDescent="0.25">
      <c r="G1637" s="17"/>
      <c r="H1637" s="17"/>
      <c r="I1637" s="17"/>
      <c r="J1637" s="17"/>
      <c r="K1637" s="17"/>
      <c r="L1637" s="17"/>
    </row>
    <row r="1638" spans="7:12" x14ac:dyDescent="0.25">
      <c r="G1638" s="17"/>
      <c r="H1638" s="17"/>
      <c r="I1638" s="17"/>
      <c r="J1638" s="17"/>
      <c r="K1638" s="17"/>
      <c r="L1638" s="17"/>
    </row>
    <row r="1639" spans="7:12" x14ac:dyDescent="0.25">
      <c r="G1639" s="17"/>
      <c r="H1639" s="17"/>
      <c r="I1639" s="17"/>
      <c r="J1639" s="17"/>
      <c r="K1639" s="17"/>
      <c r="L1639" s="17"/>
    </row>
    <row r="1640" spans="7:12" x14ac:dyDescent="0.25">
      <c r="G1640" s="17"/>
      <c r="H1640" s="17"/>
      <c r="I1640" s="17"/>
      <c r="J1640" s="17"/>
      <c r="K1640" s="17"/>
      <c r="L1640" s="17"/>
    </row>
    <row r="1641" spans="7:12" x14ac:dyDescent="0.25">
      <c r="G1641" s="17"/>
      <c r="H1641" s="17"/>
      <c r="I1641" s="17"/>
      <c r="J1641" s="17"/>
      <c r="K1641" s="17"/>
      <c r="L1641" s="17"/>
    </row>
    <row r="1642" spans="7:12" x14ac:dyDescent="0.25">
      <c r="G1642" s="17"/>
      <c r="H1642" s="17"/>
      <c r="I1642" s="17"/>
      <c r="J1642" s="17"/>
      <c r="K1642" s="17"/>
      <c r="L1642" s="17"/>
    </row>
    <row r="1643" spans="7:12" x14ac:dyDescent="0.25">
      <c r="G1643" s="17"/>
      <c r="H1643" s="17"/>
      <c r="I1643" s="17"/>
      <c r="J1643" s="17"/>
      <c r="K1643" s="17"/>
      <c r="L1643" s="17"/>
    </row>
    <row r="1644" spans="7:12" x14ac:dyDescent="0.25">
      <c r="G1644" s="17"/>
      <c r="H1644" s="17"/>
      <c r="I1644" s="17"/>
      <c r="J1644" s="17"/>
      <c r="K1644" s="17"/>
      <c r="L1644" s="17"/>
    </row>
    <row r="1645" spans="7:12" x14ac:dyDescent="0.25">
      <c r="G1645" s="17"/>
      <c r="H1645" s="17"/>
      <c r="I1645" s="17"/>
      <c r="J1645" s="17"/>
      <c r="K1645" s="17"/>
      <c r="L1645" s="17"/>
    </row>
    <row r="1646" spans="7:12" x14ac:dyDescent="0.25">
      <c r="G1646" s="17"/>
      <c r="H1646" s="17"/>
      <c r="I1646" s="17"/>
      <c r="J1646" s="17"/>
      <c r="K1646" s="17"/>
      <c r="L1646" s="17"/>
    </row>
    <row r="1647" spans="7:12" x14ac:dyDescent="0.25">
      <c r="G1647" s="17"/>
      <c r="H1647" s="17"/>
      <c r="I1647" s="17"/>
      <c r="J1647" s="17"/>
      <c r="K1647" s="17"/>
      <c r="L1647" s="17"/>
    </row>
    <row r="1648" spans="7:12" x14ac:dyDescent="0.25">
      <c r="G1648" s="17"/>
      <c r="H1648" s="17"/>
      <c r="I1648" s="17"/>
      <c r="J1648" s="17"/>
      <c r="K1648" s="17"/>
      <c r="L1648" s="17"/>
    </row>
    <row r="1649" spans="7:12" x14ac:dyDescent="0.25">
      <c r="G1649" s="17"/>
      <c r="H1649" s="17"/>
      <c r="I1649" s="17"/>
      <c r="J1649" s="17"/>
      <c r="K1649" s="17"/>
      <c r="L1649" s="17"/>
    </row>
    <row r="1650" spans="7:12" x14ac:dyDescent="0.25">
      <c r="G1650" s="17"/>
      <c r="H1650" s="17"/>
      <c r="I1650" s="17"/>
      <c r="J1650" s="17"/>
      <c r="K1650" s="17"/>
      <c r="L1650" s="17"/>
    </row>
    <row r="1651" spans="7:12" x14ac:dyDescent="0.25">
      <c r="G1651" s="17"/>
      <c r="H1651" s="17"/>
      <c r="I1651" s="17"/>
      <c r="J1651" s="17"/>
      <c r="K1651" s="17"/>
      <c r="L1651" s="17"/>
    </row>
    <row r="1652" spans="7:12" x14ac:dyDescent="0.25">
      <c r="G1652" s="17"/>
      <c r="H1652" s="17"/>
      <c r="I1652" s="17"/>
      <c r="J1652" s="17"/>
      <c r="K1652" s="17"/>
      <c r="L1652" s="17"/>
    </row>
    <row r="1653" spans="7:12" x14ac:dyDescent="0.25">
      <c r="G1653" s="17"/>
      <c r="H1653" s="17"/>
      <c r="I1653" s="17"/>
      <c r="J1653" s="17"/>
      <c r="K1653" s="17"/>
      <c r="L1653" s="17"/>
    </row>
    <row r="1654" spans="7:12" x14ac:dyDescent="0.25">
      <c r="G1654" s="17"/>
      <c r="H1654" s="17"/>
      <c r="I1654" s="17"/>
      <c r="J1654" s="17"/>
      <c r="K1654" s="17"/>
      <c r="L1654" s="17"/>
    </row>
    <row r="1655" spans="7:12" x14ac:dyDescent="0.25">
      <c r="G1655" s="17"/>
      <c r="H1655" s="17"/>
      <c r="I1655" s="17"/>
      <c r="J1655" s="17"/>
      <c r="K1655" s="17"/>
      <c r="L1655" s="17"/>
    </row>
    <row r="1656" spans="7:12" x14ac:dyDescent="0.25">
      <c r="G1656" s="17"/>
      <c r="H1656" s="17"/>
      <c r="I1656" s="17"/>
      <c r="J1656" s="17"/>
      <c r="K1656" s="17"/>
      <c r="L1656" s="17"/>
    </row>
    <row r="1657" spans="7:12" x14ac:dyDescent="0.25">
      <c r="G1657" s="17"/>
      <c r="H1657" s="17"/>
      <c r="I1657" s="17"/>
      <c r="J1657" s="17"/>
      <c r="K1657" s="17"/>
      <c r="L1657" s="17"/>
    </row>
    <row r="1658" spans="7:12" x14ac:dyDescent="0.25">
      <c r="G1658" s="17"/>
      <c r="H1658" s="17"/>
      <c r="I1658" s="17"/>
      <c r="J1658" s="17"/>
      <c r="K1658" s="17"/>
      <c r="L1658" s="17"/>
    </row>
    <row r="1659" spans="7:12" x14ac:dyDescent="0.25">
      <c r="G1659" s="17"/>
      <c r="H1659" s="17"/>
      <c r="I1659" s="17"/>
      <c r="J1659" s="17"/>
      <c r="K1659" s="17"/>
      <c r="L1659" s="17"/>
    </row>
    <row r="1660" spans="7:12" x14ac:dyDescent="0.25">
      <c r="G1660" s="17"/>
      <c r="H1660" s="17"/>
      <c r="I1660" s="17"/>
      <c r="J1660" s="17"/>
      <c r="K1660" s="17"/>
      <c r="L1660" s="17"/>
    </row>
    <row r="1661" spans="7:12" x14ac:dyDescent="0.25">
      <c r="G1661" s="17"/>
      <c r="H1661" s="17"/>
      <c r="I1661" s="17"/>
      <c r="J1661" s="17"/>
      <c r="K1661" s="17"/>
      <c r="L1661" s="17"/>
    </row>
    <row r="1662" spans="7:12" x14ac:dyDescent="0.25">
      <c r="G1662" s="17"/>
      <c r="H1662" s="17"/>
      <c r="I1662" s="17"/>
      <c r="J1662" s="17"/>
      <c r="K1662" s="17"/>
      <c r="L1662" s="17"/>
    </row>
    <row r="1663" spans="7:12" x14ac:dyDescent="0.25">
      <c r="G1663" s="17"/>
      <c r="H1663" s="17"/>
      <c r="I1663" s="17"/>
      <c r="J1663" s="17"/>
      <c r="K1663" s="17"/>
      <c r="L1663" s="17"/>
    </row>
    <row r="1664" spans="7:12" x14ac:dyDescent="0.25">
      <c r="G1664" s="17"/>
      <c r="H1664" s="17"/>
      <c r="I1664" s="17"/>
      <c r="J1664" s="17"/>
      <c r="K1664" s="17"/>
      <c r="L1664" s="17"/>
    </row>
    <row r="1665" spans="7:12" x14ac:dyDescent="0.25">
      <c r="G1665" s="17"/>
      <c r="H1665" s="17"/>
      <c r="I1665" s="17"/>
      <c r="J1665" s="17"/>
      <c r="K1665" s="17"/>
      <c r="L1665" s="17"/>
    </row>
    <row r="1666" spans="7:12" x14ac:dyDescent="0.25">
      <c r="G1666" s="17"/>
      <c r="H1666" s="17"/>
      <c r="I1666" s="17"/>
      <c r="J1666" s="17"/>
      <c r="K1666" s="17"/>
      <c r="L1666" s="17"/>
    </row>
    <row r="1667" spans="7:12" x14ac:dyDescent="0.25">
      <c r="G1667" s="17"/>
      <c r="H1667" s="17"/>
      <c r="I1667" s="17"/>
      <c r="J1667" s="17"/>
      <c r="K1667" s="17"/>
      <c r="L1667" s="17"/>
    </row>
    <row r="1668" spans="7:12" x14ac:dyDescent="0.25">
      <c r="G1668" s="17"/>
      <c r="H1668" s="17"/>
      <c r="I1668" s="17"/>
      <c r="J1668" s="17"/>
      <c r="K1668" s="17"/>
      <c r="L1668" s="17"/>
    </row>
    <row r="1669" spans="7:12" x14ac:dyDescent="0.25">
      <c r="G1669" s="17"/>
      <c r="H1669" s="17"/>
      <c r="I1669" s="17"/>
      <c r="J1669" s="17"/>
      <c r="K1669" s="17"/>
      <c r="L1669" s="17"/>
    </row>
    <row r="1670" spans="7:12" x14ac:dyDescent="0.25">
      <c r="G1670" s="17"/>
      <c r="H1670" s="17"/>
      <c r="I1670" s="17"/>
      <c r="J1670" s="17"/>
      <c r="K1670" s="17"/>
      <c r="L1670" s="17"/>
    </row>
    <row r="1671" spans="7:12" x14ac:dyDescent="0.25">
      <c r="G1671" s="17"/>
      <c r="H1671" s="17"/>
      <c r="I1671" s="17"/>
      <c r="J1671" s="17"/>
      <c r="K1671" s="17"/>
      <c r="L1671" s="17"/>
    </row>
    <row r="1672" spans="7:12" x14ac:dyDescent="0.25">
      <c r="G1672" s="17"/>
      <c r="H1672" s="17"/>
      <c r="I1672" s="17"/>
      <c r="J1672" s="17"/>
      <c r="K1672" s="17"/>
      <c r="L1672" s="17"/>
    </row>
    <row r="1673" spans="7:12" x14ac:dyDescent="0.25">
      <c r="G1673" s="17"/>
      <c r="H1673" s="17"/>
      <c r="I1673" s="17"/>
      <c r="J1673" s="17"/>
      <c r="K1673" s="17"/>
      <c r="L1673" s="17"/>
    </row>
    <row r="1674" spans="7:12" x14ac:dyDescent="0.25">
      <c r="G1674" s="17"/>
      <c r="H1674" s="17"/>
      <c r="I1674" s="17"/>
      <c r="J1674" s="17"/>
      <c r="K1674" s="17"/>
      <c r="L1674" s="17"/>
    </row>
    <row r="1675" spans="7:12" x14ac:dyDescent="0.25">
      <c r="G1675" s="17"/>
      <c r="H1675" s="17"/>
      <c r="I1675" s="17"/>
      <c r="J1675" s="17"/>
      <c r="K1675" s="17"/>
      <c r="L1675" s="17"/>
    </row>
    <row r="1676" spans="7:12" x14ac:dyDescent="0.25">
      <c r="G1676" s="17"/>
      <c r="H1676" s="17"/>
      <c r="I1676" s="17"/>
      <c r="J1676" s="17"/>
      <c r="K1676" s="17"/>
      <c r="L1676" s="17"/>
    </row>
    <row r="1677" spans="7:12" x14ac:dyDescent="0.25">
      <c r="G1677" s="17"/>
      <c r="H1677" s="17"/>
      <c r="I1677" s="17"/>
      <c r="J1677" s="17"/>
      <c r="K1677" s="17"/>
      <c r="L1677" s="17"/>
    </row>
    <row r="1678" spans="7:12" x14ac:dyDescent="0.25">
      <c r="G1678" s="17"/>
      <c r="H1678" s="17"/>
      <c r="I1678" s="17"/>
      <c r="J1678" s="17"/>
      <c r="K1678" s="17"/>
      <c r="L1678" s="17"/>
    </row>
    <row r="1679" spans="7:12" x14ac:dyDescent="0.25">
      <c r="G1679" s="17"/>
      <c r="H1679" s="17"/>
      <c r="I1679" s="17"/>
      <c r="J1679" s="17"/>
      <c r="K1679" s="17"/>
      <c r="L1679" s="17"/>
    </row>
    <row r="1680" spans="7:12" x14ac:dyDescent="0.25">
      <c r="G1680" s="17"/>
      <c r="H1680" s="17"/>
      <c r="I1680" s="17"/>
      <c r="J1680" s="17"/>
      <c r="K1680" s="17"/>
      <c r="L1680" s="17"/>
    </row>
    <row r="1681" spans="7:12" x14ac:dyDescent="0.25">
      <c r="G1681" s="17"/>
      <c r="H1681" s="17"/>
      <c r="I1681" s="17"/>
      <c r="J1681" s="17"/>
      <c r="K1681" s="17"/>
      <c r="L1681" s="17"/>
    </row>
    <row r="1682" spans="7:12" x14ac:dyDescent="0.25">
      <c r="G1682" s="17"/>
      <c r="H1682" s="17"/>
      <c r="I1682" s="17"/>
      <c r="J1682" s="17"/>
      <c r="K1682" s="17"/>
      <c r="L1682" s="17"/>
    </row>
    <row r="1683" spans="7:12" x14ac:dyDescent="0.25">
      <c r="G1683" s="17"/>
      <c r="H1683" s="17"/>
      <c r="I1683" s="17"/>
      <c r="J1683" s="17"/>
      <c r="K1683" s="17"/>
      <c r="L1683" s="17"/>
    </row>
    <row r="1684" spans="7:12" x14ac:dyDescent="0.25">
      <c r="G1684" s="17"/>
      <c r="H1684" s="17"/>
      <c r="I1684" s="17"/>
      <c r="J1684" s="17"/>
      <c r="K1684" s="17"/>
      <c r="L1684" s="17"/>
    </row>
    <row r="1685" spans="7:12" x14ac:dyDescent="0.25">
      <c r="G1685" s="17"/>
      <c r="H1685" s="17"/>
      <c r="I1685" s="17"/>
      <c r="J1685" s="17"/>
      <c r="K1685" s="17"/>
      <c r="L1685" s="17"/>
    </row>
    <row r="1686" spans="7:12" x14ac:dyDescent="0.25">
      <c r="G1686" s="17"/>
      <c r="H1686" s="17"/>
      <c r="I1686" s="17"/>
      <c r="J1686" s="17"/>
      <c r="K1686" s="17"/>
      <c r="L1686" s="17"/>
    </row>
    <row r="1687" spans="7:12" x14ac:dyDescent="0.25">
      <c r="G1687" s="17"/>
      <c r="H1687" s="17"/>
      <c r="I1687" s="17"/>
      <c r="J1687" s="17"/>
      <c r="K1687" s="17"/>
      <c r="L1687" s="17"/>
    </row>
    <row r="1688" spans="7:12" x14ac:dyDescent="0.25">
      <c r="G1688" s="17"/>
      <c r="H1688" s="17"/>
      <c r="I1688" s="17"/>
      <c r="J1688" s="17"/>
      <c r="K1688" s="17"/>
      <c r="L1688" s="17"/>
    </row>
    <row r="1689" spans="7:12" x14ac:dyDescent="0.25">
      <c r="G1689" s="17"/>
      <c r="H1689" s="17"/>
      <c r="I1689" s="17"/>
      <c r="J1689" s="17"/>
      <c r="K1689" s="17"/>
      <c r="L1689" s="17"/>
    </row>
    <row r="1690" spans="7:12" x14ac:dyDescent="0.25">
      <c r="G1690" s="17"/>
      <c r="H1690" s="17"/>
      <c r="I1690" s="17"/>
      <c r="J1690" s="17"/>
      <c r="K1690" s="17"/>
      <c r="L1690" s="17"/>
    </row>
    <row r="1691" spans="7:12" x14ac:dyDescent="0.25">
      <c r="G1691" s="17"/>
      <c r="H1691" s="17"/>
      <c r="I1691" s="17"/>
      <c r="J1691" s="17"/>
      <c r="K1691" s="17"/>
      <c r="L1691" s="17"/>
    </row>
    <row r="1692" spans="7:12" x14ac:dyDescent="0.25">
      <c r="G1692" s="17"/>
      <c r="H1692" s="17"/>
      <c r="I1692" s="17"/>
      <c r="J1692" s="17"/>
      <c r="K1692" s="17"/>
      <c r="L1692" s="17"/>
    </row>
    <row r="1693" spans="7:12" x14ac:dyDescent="0.25">
      <c r="G1693" s="17"/>
      <c r="H1693" s="17"/>
      <c r="I1693" s="17"/>
      <c r="J1693" s="17"/>
      <c r="K1693" s="17"/>
      <c r="L1693" s="17"/>
    </row>
    <row r="1694" spans="7:12" x14ac:dyDescent="0.25">
      <c r="G1694" s="17"/>
      <c r="H1694" s="17"/>
      <c r="I1694" s="17"/>
      <c r="J1694" s="17"/>
      <c r="K1694" s="17"/>
      <c r="L1694" s="17"/>
    </row>
    <row r="1695" spans="7:12" x14ac:dyDescent="0.25">
      <c r="G1695" s="17"/>
      <c r="H1695" s="17"/>
      <c r="I1695" s="17"/>
      <c r="J1695" s="17"/>
      <c r="K1695" s="17"/>
      <c r="L1695" s="17"/>
    </row>
    <row r="1696" spans="7:12" x14ac:dyDescent="0.25">
      <c r="G1696" s="17"/>
      <c r="H1696" s="17"/>
      <c r="I1696" s="17"/>
      <c r="J1696" s="17"/>
      <c r="K1696" s="17"/>
      <c r="L1696" s="17"/>
    </row>
    <row r="1697" spans="7:12" x14ac:dyDescent="0.25">
      <c r="G1697" s="17"/>
      <c r="H1697" s="17"/>
      <c r="I1697" s="17"/>
      <c r="J1697" s="17"/>
      <c r="K1697" s="17"/>
      <c r="L1697" s="17"/>
    </row>
    <row r="1698" spans="7:12" x14ac:dyDescent="0.25">
      <c r="G1698" s="17"/>
      <c r="H1698" s="17"/>
      <c r="I1698" s="17"/>
      <c r="J1698" s="17"/>
      <c r="K1698" s="17"/>
      <c r="L1698" s="17"/>
    </row>
    <row r="1699" spans="7:12" x14ac:dyDescent="0.25">
      <c r="G1699" s="17"/>
      <c r="H1699" s="17"/>
      <c r="I1699" s="17"/>
      <c r="J1699" s="17"/>
      <c r="K1699" s="17"/>
      <c r="L1699" s="17"/>
    </row>
    <row r="1700" spans="7:12" x14ac:dyDescent="0.25">
      <c r="G1700" s="17"/>
      <c r="H1700" s="17"/>
      <c r="I1700" s="17"/>
      <c r="J1700" s="17"/>
      <c r="K1700" s="17"/>
      <c r="L1700" s="17"/>
    </row>
    <row r="1701" spans="7:12" x14ac:dyDescent="0.25">
      <c r="G1701" s="17"/>
      <c r="H1701" s="17"/>
      <c r="I1701" s="17"/>
      <c r="J1701" s="17"/>
      <c r="K1701" s="17"/>
      <c r="L1701" s="17"/>
    </row>
    <row r="1702" spans="7:12" x14ac:dyDescent="0.25">
      <c r="G1702" s="17"/>
      <c r="H1702" s="17"/>
      <c r="I1702" s="17"/>
      <c r="J1702" s="17"/>
      <c r="K1702" s="17"/>
      <c r="L1702" s="17"/>
    </row>
    <row r="1703" spans="7:12" x14ac:dyDescent="0.25">
      <c r="G1703" s="17"/>
      <c r="H1703" s="17"/>
      <c r="I1703" s="17"/>
      <c r="J1703" s="17"/>
      <c r="K1703" s="17"/>
      <c r="L1703" s="17"/>
    </row>
    <row r="1704" spans="7:12" x14ac:dyDescent="0.25">
      <c r="G1704" s="17"/>
      <c r="H1704" s="17"/>
      <c r="I1704" s="17"/>
      <c r="J1704" s="17"/>
      <c r="K1704" s="17"/>
      <c r="L1704" s="17"/>
    </row>
    <row r="1705" spans="7:12" x14ac:dyDescent="0.25">
      <c r="G1705" s="17"/>
      <c r="H1705" s="17"/>
      <c r="I1705" s="17"/>
      <c r="J1705" s="17"/>
      <c r="K1705" s="17"/>
      <c r="L1705" s="17"/>
    </row>
    <row r="1706" spans="7:12" x14ac:dyDescent="0.25">
      <c r="G1706" s="17"/>
      <c r="H1706" s="17"/>
      <c r="I1706" s="17"/>
      <c r="J1706" s="17"/>
      <c r="K1706" s="17"/>
      <c r="L1706" s="17"/>
    </row>
    <row r="1707" spans="7:12" x14ac:dyDescent="0.25">
      <c r="G1707" s="17"/>
      <c r="H1707" s="17"/>
      <c r="I1707" s="17"/>
      <c r="J1707" s="17"/>
      <c r="K1707" s="17"/>
      <c r="L1707" s="17"/>
    </row>
    <row r="1708" spans="7:12" x14ac:dyDescent="0.25">
      <c r="G1708" s="17"/>
      <c r="H1708" s="17"/>
      <c r="I1708" s="17"/>
      <c r="J1708" s="17"/>
      <c r="K1708" s="17"/>
      <c r="L1708" s="17"/>
    </row>
    <row r="1709" spans="7:12" x14ac:dyDescent="0.25">
      <c r="G1709" s="17"/>
      <c r="H1709" s="17"/>
      <c r="I1709" s="17"/>
      <c r="J1709" s="17"/>
      <c r="K1709" s="17"/>
      <c r="L1709" s="17"/>
    </row>
    <row r="1710" spans="7:12" x14ac:dyDescent="0.25">
      <c r="G1710" s="17"/>
      <c r="H1710" s="17"/>
      <c r="I1710" s="17"/>
      <c r="J1710" s="17"/>
      <c r="K1710" s="17"/>
      <c r="L1710" s="17"/>
    </row>
    <row r="1711" spans="7:12" x14ac:dyDescent="0.25">
      <c r="G1711" s="17"/>
      <c r="H1711" s="17"/>
      <c r="I1711" s="17"/>
      <c r="J1711" s="17"/>
      <c r="K1711" s="17"/>
      <c r="L1711" s="17"/>
    </row>
    <row r="1712" spans="7:12" x14ac:dyDescent="0.25">
      <c r="G1712" s="17"/>
      <c r="H1712" s="17"/>
      <c r="I1712" s="17"/>
      <c r="J1712" s="17"/>
      <c r="K1712" s="17"/>
      <c r="L1712" s="17"/>
    </row>
    <row r="1713" spans="7:12" x14ac:dyDescent="0.25">
      <c r="G1713" s="17"/>
      <c r="H1713" s="17"/>
      <c r="I1713" s="17"/>
      <c r="J1713" s="17"/>
      <c r="K1713" s="17"/>
      <c r="L1713" s="17"/>
    </row>
    <row r="1714" spans="7:12" x14ac:dyDescent="0.25">
      <c r="G1714" s="17"/>
      <c r="H1714" s="17"/>
      <c r="I1714" s="17"/>
      <c r="J1714" s="17"/>
      <c r="K1714" s="17"/>
      <c r="L1714" s="17"/>
    </row>
    <row r="1715" spans="7:12" x14ac:dyDescent="0.25">
      <c r="G1715" s="17"/>
      <c r="H1715" s="17"/>
      <c r="I1715" s="17"/>
      <c r="J1715" s="17"/>
      <c r="K1715" s="17"/>
      <c r="L1715" s="17"/>
    </row>
    <row r="1716" spans="7:12" x14ac:dyDescent="0.25">
      <c r="G1716" s="17"/>
      <c r="H1716" s="17"/>
      <c r="I1716" s="17"/>
      <c r="J1716" s="17"/>
      <c r="K1716" s="17"/>
      <c r="L1716" s="17"/>
    </row>
    <row r="1717" spans="7:12" x14ac:dyDescent="0.25">
      <c r="G1717" s="17"/>
      <c r="H1717" s="17"/>
      <c r="I1717" s="17"/>
      <c r="J1717" s="17"/>
      <c r="K1717" s="17"/>
      <c r="L1717" s="17"/>
    </row>
    <row r="1718" spans="7:12" x14ac:dyDescent="0.25">
      <c r="G1718" s="17"/>
      <c r="H1718" s="17"/>
      <c r="I1718" s="17"/>
      <c r="J1718" s="17"/>
      <c r="K1718" s="17"/>
      <c r="L1718" s="17"/>
    </row>
    <row r="1719" spans="7:12" x14ac:dyDescent="0.25">
      <c r="G1719" s="17"/>
      <c r="H1719" s="17"/>
      <c r="I1719" s="17"/>
      <c r="J1719" s="17"/>
      <c r="K1719" s="17"/>
      <c r="L1719" s="17"/>
    </row>
    <row r="1720" spans="7:12" x14ac:dyDescent="0.25">
      <c r="G1720" s="17"/>
      <c r="H1720" s="17"/>
      <c r="I1720" s="17"/>
      <c r="J1720" s="17"/>
      <c r="K1720" s="17"/>
      <c r="L1720" s="17"/>
    </row>
    <row r="1721" spans="7:12" x14ac:dyDescent="0.25">
      <c r="G1721" s="17"/>
      <c r="H1721" s="17"/>
      <c r="I1721" s="17"/>
      <c r="J1721" s="17"/>
      <c r="K1721" s="17"/>
      <c r="L1721" s="17"/>
    </row>
    <row r="1722" spans="7:12" x14ac:dyDescent="0.25">
      <c r="G1722" s="17"/>
      <c r="H1722" s="17"/>
      <c r="I1722" s="17"/>
      <c r="J1722" s="17"/>
      <c r="K1722" s="17"/>
      <c r="L1722" s="17"/>
    </row>
    <row r="1723" spans="7:12" x14ac:dyDescent="0.25">
      <c r="G1723" s="17"/>
      <c r="H1723" s="17"/>
      <c r="I1723" s="17"/>
      <c r="J1723" s="17"/>
      <c r="K1723" s="17"/>
      <c r="L1723" s="17"/>
    </row>
    <row r="1724" spans="7:12" x14ac:dyDescent="0.25">
      <c r="G1724" s="17"/>
      <c r="H1724" s="17"/>
      <c r="I1724" s="17"/>
      <c r="J1724" s="17"/>
      <c r="K1724" s="17"/>
      <c r="L1724" s="17"/>
    </row>
    <row r="1725" spans="7:12" x14ac:dyDescent="0.25">
      <c r="G1725" s="17"/>
      <c r="H1725" s="17"/>
      <c r="I1725" s="17"/>
      <c r="J1725" s="17"/>
      <c r="K1725" s="17"/>
      <c r="L1725" s="17"/>
    </row>
    <row r="1726" spans="7:12" x14ac:dyDescent="0.25">
      <c r="G1726" s="17"/>
      <c r="H1726" s="17"/>
      <c r="I1726" s="17"/>
      <c r="J1726" s="17"/>
      <c r="K1726" s="17"/>
      <c r="L1726" s="17"/>
    </row>
    <row r="1727" spans="7:12" x14ac:dyDescent="0.25">
      <c r="G1727" s="17"/>
      <c r="H1727" s="17"/>
      <c r="I1727" s="17"/>
      <c r="J1727" s="17"/>
      <c r="K1727" s="17"/>
      <c r="L1727" s="17"/>
    </row>
    <row r="1728" spans="7:12" x14ac:dyDescent="0.25">
      <c r="G1728" s="17"/>
      <c r="H1728" s="17"/>
      <c r="I1728" s="17"/>
      <c r="J1728" s="17"/>
      <c r="K1728" s="17"/>
      <c r="L1728" s="17"/>
    </row>
    <row r="1729" spans="7:12" x14ac:dyDescent="0.25">
      <c r="G1729" s="17"/>
      <c r="H1729" s="17"/>
      <c r="I1729" s="17"/>
      <c r="J1729" s="17"/>
      <c r="K1729" s="17"/>
      <c r="L1729" s="17"/>
    </row>
    <row r="1730" spans="7:12" x14ac:dyDescent="0.25">
      <c r="G1730" s="17"/>
      <c r="H1730" s="17"/>
      <c r="I1730" s="17"/>
      <c r="J1730" s="17"/>
      <c r="K1730" s="17"/>
      <c r="L1730" s="17"/>
    </row>
    <row r="1731" spans="7:12" x14ac:dyDescent="0.25">
      <c r="G1731" s="17"/>
      <c r="H1731" s="17"/>
      <c r="I1731" s="17"/>
      <c r="J1731" s="17"/>
      <c r="K1731" s="17"/>
      <c r="L1731" s="17"/>
    </row>
    <row r="1732" spans="7:12" x14ac:dyDescent="0.25">
      <c r="G1732" s="17"/>
      <c r="H1732" s="17"/>
      <c r="I1732" s="17"/>
      <c r="J1732" s="17"/>
      <c r="K1732" s="17"/>
      <c r="L1732" s="17"/>
    </row>
    <row r="1733" spans="7:12" x14ac:dyDescent="0.25">
      <c r="G1733" s="17"/>
      <c r="H1733" s="17"/>
      <c r="I1733" s="17"/>
      <c r="J1733" s="17"/>
      <c r="K1733" s="17"/>
      <c r="L1733" s="17"/>
    </row>
    <row r="1734" spans="7:12" x14ac:dyDescent="0.25">
      <c r="G1734" s="17"/>
      <c r="H1734" s="17"/>
      <c r="I1734" s="17"/>
      <c r="J1734" s="17"/>
      <c r="K1734" s="17"/>
      <c r="L1734" s="17"/>
    </row>
    <row r="1735" spans="7:12" x14ac:dyDescent="0.25">
      <c r="G1735" s="17"/>
      <c r="H1735" s="17"/>
      <c r="I1735" s="17"/>
      <c r="J1735" s="17"/>
      <c r="K1735" s="17"/>
      <c r="L1735" s="17"/>
    </row>
    <row r="1736" spans="7:12" x14ac:dyDescent="0.25">
      <c r="G1736" s="17"/>
      <c r="H1736" s="17"/>
      <c r="I1736" s="17"/>
      <c r="J1736" s="17"/>
      <c r="K1736" s="17"/>
      <c r="L1736" s="17"/>
    </row>
    <row r="1737" spans="7:12" x14ac:dyDescent="0.25">
      <c r="G1737" s="17"/>
      <c r="H1737" s="17"/>
      <c r="I1737" s="17"/>
      <c r="J1737" s="17"/>
      <c r="K1737" s="17"/>
      <c r="L1737" s="17"/>
    </row>
    <row r="1738" spans="7:12" x14ac:dyDescent="0.25">
      <c r="G1738" s="17"/>
      <c r="H1738" s="17"/>
      <c r="I1738" s="17"/>
      <c r="J1738" s="17"/>
      <c r="K1738" s="17"/>
      <c r="L1738" s="17"/>
    </row>
    <row r="1739" spans="7:12" x14ac:dyDescent="0.25">
      <c r="G1739" s="17"/>
      <c r="H1739" s="17"/>
      <c r="I1739" s="17"/>
      <c r="J1739" s="17"/>
      <c r="K1739" s="17"/>
      <c r="L1739" s="17"/>
    </row>
    <row r="1740" spans="7:12" x14ac:dyDescent="0.25">
      <c r="G1740" s="17"/>
      <c r="H1740" s="17"/>
      <c r="I1740" s="17"/>
      <c r="J1740" s="17"/>
      <c r="K1740" s="17"/>
      <c r="L1740" s="17"/>
    </row>
    <row r="1741" spans="7:12" x14ac:dyDescent="0.25">
      <c r="G1741" s="17"/>
      <c r="H1741" s="17"/>
      <c r="I1741" s="17"/>
      <c r="J1741" s="17"/>
      <c r="K1741" s="17"/>
      <c r="L1741" s="17"/>
    </row>
    <row r="1742" spans="7:12" x14ac:dyDescent="0.25">
      <c r="G1742" s="17"/>
      <c r="H1742" s="17"/>
      <c r="I1742" s="17"/>
      <c r="J1742" s="17"/>
      <c r="K1742" s="17"/>
      <c r="L1742" s="17"/>
    </row>
    <row r="1743" spans="7:12" x14ac:dyDescent="0.25">
      <c r="G1743" s="17"/>
      <c r="H1743" s="17"/>
      <c r="I1743" s="17"/>
      <c r="J1743" s="17"/>
      <c r="K1743" s="17"/>
      <c r="L1743" s="17"/>
    </row>
    <row r="1744" spans="7:12" x14ac:dyDescent="0.25">
      <c r="G1744" s="17"/>
      <c r="H1744" s="17"/>
      <c r="I1744" s="17"/>
      <c r="J1744" s="17"/>
      <c r="K1744" s="17"/>
      <c r="L1744" s="17"/>
    </row>
    <row r="1745" spans="7:12" x14ac:dyDescent="0.25">
      <c r="G1745" s="17"/>
      <c r="H1745" s="17"/>
      <c r="I1745" s="17"/>
      <c r="J1745" s="17"/>
      <c r="K1745" s="17"/>
      <c r="L1745" s="17"/>
    </row>
    <row r="1746" spans="7:12" x14ac:dyDescent="0.25">
      <c r="G1746" s="17"/>
      <c r="H1746" s="17"/>
      <c r="I1746" s="17"/>
      <c r="J1746" s="17"/>
      <c r="K1746" s="17"/>
      <c r="L1746" s="17"/>
    </row>
    <row r="1747" spans="7:12" x14ac:dyDescent="0.25">
      <c r="G1747" s="17"/>
      <c r="H1747" s="17"/>
      <c r="I1747" s="17"/>
      <c r="J1747" s="17"/>
      <c r="K1747" s="17"/>
      <c r="L1747" s="17"/>
    </row>
    <row r="1748" spans="7:12" x14ac:dyDescent="0.25">
      <c r="G1748" s="17"/>
      <c r="H1748" s="17"/>
      <c r="I1748" s="17"/>
      <c r="J1748" s="17"/>
      <c r="K1748" s="17"/>
      <c r="L1748" s="17"/>
    </row>
    <row r="1749" spans="7:12" x14ac:dyDescent="0.25">
      <c r="G1749" s="17"/>
      <c r="H1749" s="17"/>
      <c r="I1749" s="17"/>
      <c r="J1749" s="17"/>
      <c r="K1749" s="17"/>
      <c r="L1749" s="17"/>
    </row>
    <row r="1750" spans="7:12" x14ac:dyDescent="0.25">
      <c r="G1750" s="17"/>
      <c r="H1750" s="17"/>
      <c r="I1750" s="17"/>
      <c r="J1750" s="17"/>
      <c r="K1750" s="17"/>
      <c r="L1750" s="17"/>
    </row>
    <row r="1751" spans="7:12" x14ac:dyDescent="0.25">
      <c r="G1751" s="17"/>
      <c r="H1751" s="17"/>
      <c r="I1751" s="17"/>
      <c r="J1751" s="17"/>
      <c r="K1751" s="17"/>
      <c r="L1751" s="17"/>
    </row>
    <row r="1752" spans="7:12" x14ac:dyDescent="0.25">
      <c r="G1752" s="17"/>
      <c r="H1752" s="17"/>
      <c r="I1752" s="17"/>
      <c r="J1752" s="17"/>
      <c r="K1752" s="17"/>
      <c r="L1752" s="17"/>
    </row>
    <row r="1753" spans="7:12" x14ac:dyDescent="0.25">
      <c r="G1753" s="17"/>
      <c r="H1753" s="17"/>
      <c r="I1753" s="17"/>
      <c r="J1753" s="17"/>
      <c r="K1753" s="17"/>
      <c r="L1753" s="17"/>
    </row>
    <row r="1754" spans="7:12" x14ac:dyDescent="0.25">
      <c r="G1754" s="17"/>
      <c r="H1754" s="17"/>
      <c r="I1754" s="17"/>
      <c r="J1754" s="17"/>
      <c r="K1754" s="17"/>
      <c r="L1754" s="17"/>
    </row>
    <row r="1755" spans="7:12" x14ac:dyDescent="0.25">
      <c r="G1755" s="17"/>
      <c r="H1755" s="17"/>
      <c r="I1755" s="17"/>
      <c r="J1755" s="17"/>
      <c r="K1755" s="17"/>
      <c r="L1755" s="17"/>
    </row>
    <row r="1756" spans="7:12" x14ac:dyDescent="0.25">
      <c r="G1756" s="17"/>
      <c r="H1756" s="17"/>
      <c r="I1756" s="17"/>
      <c r="J1756" s="17"/>
      <c r="K1756" s="17"/>
      <c r="L1756" s="17"/>
    </row>
    <row r="1757" spans="7:12" x14ac:dyDescent="0.25">
      <c r="G1757" s="17"/>
      <c r="H1757" s="17"/>
      <c r="I1757" s="17"/>
      <c r="J1757" s="17"/>
      <c r="K1757" s="17"/>
      <c r="L1757" s="17"/>
    </row>
    <row r="1758" spans="7:12" x14ac:dyDescent="0.25">
      <c r="G1758" s="17"/>
      <c r="H1758" s="17"/>
      <c r="I1758" s="17"/>
      <c r="J1758" s="17"/>
      <c r="K1758" s="17"/>
      <c r="L1758" s="17"/>
    </row>
    <row r="1759" spans="7:12" x14ac:dyDescent="0.25">
      <c r="G1759" s="17"/>
      <c r="H1759" s="17"/>
      <c r="I1759" s="17"/>
      <c r="J1759" s="17"/>
      <c r="K1759" s="17"/>
      <c r="L1759" s="17"/>
    </row>
    <row r="1760" spans="7:12" x14ac:dyDescent="0.25">
      <c r="G1760" s="17"/>
      <c r="H1760" s="17"/>
      <c r="I1760" s="17"/>
      <c r="J1760" s="17"/>
      <c r="K1760" s="17"/>
      <c r="L1760" s="17"/>
    </row>
    <row r="1761" spans="7:12" x14ac:dyDescent="0.25">
      <c r="G1761" s="17"/>
      <c r="H1761" s="17"/>
      <c r="I1761" s="17"/>
      <c r="J1761" s="17"/>
      <c r="K1761" s="17"/>
      <c r="L1761" s="17"/>
    </row>
    <row r="1762" spans="7:12" x14ac:dyDescent="0.25">
      <c r="G1762" s="17"/>
      <c r="H1762" s="17"/>
      <c r="I1762" s="17"/>
      <c r="J1762" s="17"/>
      <c r="K1762" s="17"/>
      <c r="L1762" s="17"/>
    </row>
    <row r="1763" spans="7:12" x14ac:dyDescent="0.25">
      <c r="G1763" s="17"/>
      <c r="H1763" s="17"/>
      <c r="I1763" s="17"/>
      <c r="J1763" s="17"/>
      <c r="K1763" s="17"/>
      <c r="L1763" s="17"/>
    </row>
    <row r="1764" spans="7:12" x14ac:dyDescent="0.25">
      <c r="G1764" s="17"/>
      <c r="H1764" s="17"/>
      <c r="I1764" s="17"/>
      <c r="J1764" s="17"/>
      <c r="K1764" s="17"/>
      <c r="L1764" s="17"/>
    </row>
    <row r="1765" spans="7:12" x14ac:dyDescent="0.25">
      <c r="G1765" s="17"/>
      <c r="H1765" s="17"/>
      <c r="I1765" s="17"/>
      <c r="J1765" s="17"/>
      <c r="K1765" s="17"/>
      <c r="L1765" s="17"/>
    </row>
    <row r="1766" spans="7:12" x14ac:dyDescent="0.25">
      <c r="G1766" s="17"/>
      <c r="H1766" s="17"/>
      <c r="I1766" s="17"/>
      <c r="J1766" s="17"/>
      <c r="K1766" s="17"/>
      <c r="L1766" s="17"/>
    </row>
    <row r="1767" spans="7:12" x14ac:dyDescent="0.25">
      <c r="G1767" s="17"/>
      <c r="H1767" s="17"/>
      <c r="I1767" s="17"/>
      <c r="J1767" s="17"/>
      <c r="K1767" s="17"/>
      <c r="L1767" s="17"/>
    </row>
    <row r="1768" spans="7:12" x14ac:dyDescent="0.25">
      <c r="G1768" s="17"/>
      <c r="H1768" s="17"/>
      <c r="I1768" s="17"/>
      <c r="J1768" s="17"/>
      <c r="K1768" s="17"/>
      <c r="L1768" s="17"/>
    </row>
    <row r="1769" spans="7:12" x14ac:dyDescent="0.25">
      <c r="G1769" s="17"/>
      <c r="H1769" s="17"/>
      <c r="I1769" s="17"/>
      <c r="J1769" s="17"/>
      <c r="K1769" s="17"/>
      <c r="L1769" s="17"/>
    </row>
    <row r="1770" spans="7:12" x14ac:dyDescent="0.25">
      <c r="G1770" s="17"/>
      <c r="H1770" s="17"/>
      <c r="I1770" s="17"/>
      <c r="J1770" s="17"/>
      <c r="K1770" s="17"/>
      <c r="L1770" s="17"/>
    </row>
    <row r="1771" spans="7:12" x14ac:dyDescent="0.25">
      <c r="G1771" s="17"/>
      <c r="H1771" s="17"/>
      <c r="I1771" s="17"/>
      <c r="J1771" s="17"/>
      <c r="K1771" s="17"/>
      <c r="L1771" s="17"/>
    </row>
    <row r="1772" spans="7:12" x14ac:dyDescent="0.25">
      <c r="G1772" s="17"/>
      <c r="H1772" s="17"/>
      <c r="I1772" s="17"/>
      <c r="J1772" s="17"/>
      <c r="K1772" s="17"/>
      <c r="L1772" s="17"/>
    </row>
    <row r="1773" spans="7:12" x14ac:dyDescent="0.25">
      <c r="G1773" s="17"/>
      <c r="H1773" s="17"/>
      <c r="I1773" s="17"/>
      <c r="J1773" s="17"/>
      <c r="K1773" s="17"/>
      <c r="L1773" s="17"/>
    </row>
    <row r="1774" spans="7:12" x14ac:dyDescent="0.25">
      <c r="G1774" s="17"/>
      <c r="H1774" s="17"/>
      <c r="I1774" s="17"/>
      <c r="J1774" s="17"/>
      <c r="K1774" s="17"/>
      <c r="L1774" s="17"/>
    </row>
    <row r="1775" spans="7:12" x14ac:dyDescent="0.25">
      <c r="G1775" s="17"/>
      <c r="H1775" s="17"/>
      <c r="I1775" s="17"/>
      <c r="J1775" s="17"/>
      <c r="K1775" s="17"/>
      <c r="L1775" s="17"/>
    </row>
    <row r="1776" spans="7:12" x14ac:dyDescent="0.25">
      <c r="G1776" s="17"/>
      <c r="H1776" s="17"/>
      <c r="I1776" s="17"/>
      <c r="J1776" s="17"/>
      <c r="K1776" s="17"/>
      <c r="L1776" s="17"/>
    </row>
    <row r="1777" spans="7:12" x14ac:dyDescent="0.25">
      <c r="G1777" s="17"/>
      <c r="H1777" s="17"/>
      <c r="I1777" s="17"/>
      <c r="J1777" s="17"/>
      <c r="K1777" s="17"/>
      <c r="L1777" s="17"/>
    </row>
    <row r="1778" spans="7:12" x14ac:dyDescent="0.25">
      <c r="G1778" s="17"/>
      <c r="H1778" s="17"/>
      <c r="I1778" s="17"/>
      <c r="J1778" s="17"/>
      <c r="K1778" s="17"/>
      <c r="L1778" s="17"/>
    </row>
    <row r="1779" spans="7:12" x14ac:dyDescent="0.25">
      <c r="G1779" s="17"/>
      <c r="H1779" s="17"/>
      <c r="I1779" s="17"/>
      <c r="J1779" s="17"/>
      <c r="K1779" s="17"/>
      <c r="L1779" s="17"/>
    </row>
    <row r="1780" spans="7:12" x14ac:dyDescent="0.25">
      <c r="G1780" s="17"/>
      <c r="H1780" s="17"/>
      <c r="I1780" s="17"/>
      <c r="J1780" s="17"/>
      <c r="K1780" s="17"/>
      <c r="L1780" s="17"/>
    </row>
    <row r="1781" spans="7:12" x14ac:dyDescent="0.25">
      <c r="G1781" s="17"/>
      <c r="H1781" s="17"/>
      <c r="I1781" s="17"/>
      <c r="J1781" s="17"/>
      <c r="K1781" s="17"/>
      <c r="L1781" s="17"/>
    </row>
    <row r="1782" spans="7:12" x14ac:dyDescent="0.25">
      <c r="G1782" s="17"/>
      <c r="H1782" s="17"/>
      <c r="I1782" s="17"/>
      <c r="J1782" s="17"/>
      <c r="K1782" s="17"/>
      <c r="L1782" s="17"/>
    </row>
    <row r="1783" spans="7:12" x14ac:dyDescent="0.25">
      <c r="G1783" s="17"/>
      <c r="H1783" s="17"/>
      <c r="I1783" s="17"/>
      <c r="J1783" s="17"/>
      <c r="K1783" s="17"/>
      <c r="L1783" s="17"/>
    </row>
    <row r="1784" spans="7:12" x14ac:dyDescent="0.25">
      <c r="G1784" s="17"/>
      <c r="H1784" s="17"/>
      <c r="I1784" s="17"/>
      <c r="J1784" s="17"/>
      <c r="K1784" s="17"/>
      <c r="L1784" s="17"/>
    </row>
    <row r="1785" spans="7:12" x14ac:dyDescent="0.25">
      <c r="G1785" s="17"/>
      <c r="H1785" s="17"/>
      <c r="I1785" s="17"/>
      <c r="J1785" s="17"/>
      <c r="K1785" s="17"/>
      <c r="L1785" s="17"/>
    </row>
    <row r="1786" spans="7:12" x14ac:dyDescent="0.25">
      <c r="G1786" s="17"/>
      <c r="H1786" s="17"/>
      <c r="I1786" s="17"/>
      <c r="J1786" s="17"/>
      <c r="K1786" s="17"/>
      <c r="L1786" s="17"/>
    </row>
    <row r="1787" spans="7:12" x14ac:dyDescent="0.25">
      <c r="G1787" s="17"/>
      <c r="H1787" s="17"/>
      <c r="I1787" s="17"/>
      <c r="J1787" s="17"/>
      <c r="K1787" s="17"/>
      <c r="L1787" s="17"/>
    </row>
    <row r="1788" spans="7:12" x14ac:dyDescent="0.25">
      <c r="G1788" s="17"/>
      <c r="H1788" s="17"/>
      <c r="I1788" s="17"/>
      <c r="J1788" s="17"/>
      <c r="K1788" s="17"/>
      <c r="L1788" s="17"/>
    </row>
    <row r="1789" spans="7:12" x14ac:dyDescent="0.25">
      <c r="G1789" s="17"/>
      <c r="H1789" s="17"/>
      <c r="I1789" s="17"/>
      <c r="J1789" s="17"/>
      <c r="K1789" s="17"/>
      <c r="L1789" s="17"/>
    </row>
    <row r="1790" spans="7:12" x14ac:dyDescent="0.25">
      <c r="G1790" s="17"/>
      <c r="H1790" s="17"/>
      <c r="I1790" s="17"/>
      <c r="J1790" s="17"/>
      <c r="K1790" s="17"/>
      <c r="L1790" s="17"/>
    </row>
    <row r="1791" spans="7:12" x14ac:dyDescent="0.25">
      <c r="G1791" s="17"/>
      <c r="H1791" s="17"/>
      <c r="I1791" s="17"/>
      <c r="J1791" s="17"/>
      <c r="K1791" s="17"/>
      <c r="L1791" s="17"/>
    </row>
    <row r="1792" spans="7:12" x14ac:dyDescent="0.25">
      <c r="G1792" s="17"/>
      <c r="H1792" s="17"/>
      <c r="I1792" s="17"/>
      <c r="J1792" s="17"/>
      <c r="K1792" s="17"/>
      <c r="L1792" s="17"/>
    </row>
    <row r="1793" spans="7:12" x14ac:dyDescent="0.25">
      <c r="G1793" s="17"/>
      <c r="H1793" s="17"/>
      <c r="I1793" s="17"/>
      <c r="J1793" s="17"/>
      <c r="K1793" s="17"/>
      <c r="L1793" s="17"/>
    </row>
    <row r="1794" spans="7:12" x14ac:dyDescent="0.25">
      <c r="G1794" s="17"/>
      <c r="H1794" s="17"/>
      <c r="I1794" s="17"/>
      <c r="J1794" s="17"/>
      <c r="K1794" s="17"/>
      <c r="L1794" s="17"/>
    </row>
    <row r="1795" spans="7:12" x14ac:dyDescent="0.25">
      <c r="G1795" s="17"/>
      <c r="H1795" s="17"/>
      <c r="I1795" s="17"/>
      <c r="J1795" s="17"/>
      <c r="K1795" s="17"/>
      <c r="L1795" s="17"/>
    </row>
    <row r="1796" spans="7:12" x14ac:dyDescent="0.25">
      <c r="G1796" s="17"/>
      <c r="H1796" s="17"/>
      <c r="I1796" s="17"/>
      <c r="J1796" s="17"/>
      <c r="K1796" s="17"/>
      <c r="L1796" s="17"/>
    </row>
    <row r="1797" spans="7:12" x14ac:dyDescent="0.25">
      <c r="G1797" s="17"/>
      <c r="H1797" s="17"/>
      <c r="I1797" s="17"/>
      <c r="J1797" s="17"/>
      <c r="K1797" s="17"/>
      <c r="L1797" s="17"/>
    </row>
    <row r="1798" spans="7:12" x14ac:dyDescent="0.25">
      <c r="G1798" s="17"/>
      <c r="H1798" s="17"/>
      <c r="I1798" s="17"/>
      <c r="J1798" s="17"/>
      <c r="K1798" s="17"/>
      <c r="L1798" s="17"/>
    </row>
    <row r="1799" spans="7:12" x14ac:dyDescent="0.25">
      <c r="G1799" s="17"/>
      <c r="H1799" s="17"/>
      <c r="I1799" s="17"/>
      <c r="J1799" s="17"/>
      <c r="K1799" s="17"/>
      <c r="L1799" s="17"/>
    </row>
    <row r="1800" spans="7:12" x14ac:dyDescent="0.25">
      <c r="G1800" s="17"/>
      <c r="H1800" s="17"/>
      <c r="I1800" s="17"/>
      <c r="J1800" s="17"/>
      <c r="K1800" s="17"/>
      <c r="L1800" s="17"/>
    </row>
    <row r="1801" spans="7:12" x14ac:dyDescent="0.25">
      <c r="G1801" s="17"/>
      <c r="H1801" s="17"/>
      <c r="I1801" s="17"/>
      <c r="J1801" s="17"/>
      <c r="K1801" s="17"/>
      <c r="L1801" s="17"/>
    </row>
    <row r="1802" spans="7:12" x14ac:dyDescent="0.25">
      <c r="G1802" s="17"/>
      <c r="H1802" s="17"/>
      <c r="I1802" s="17"/>
      <c r="J1802" s="17"/>
      <c r="K1802" s="17"/>
      <c r="L1802" s="17"/>
    </row>
    <row r="1803" spans="7:12" x14ac:dyDescent="0.25">
      <c r="G1803" s="17"/>
      <c r="H1803" s="17"/>
      <c r="I1803" s="17"/>
      <c r="J1803" s="17"/>
      <c r="K1803" s="17"/>
      <c r="L1803" s="17"/>
    </row>
    <row r="1804" spans="7:12" x14ac:dyDescent="0.25">
      <c r="G1804" s="17"/>
      <c r="H1804" s="17"/>
      <c r="I1804" s="17"/>
      <c r="J1804" s="17"/>
      <c r="K1804" s="17"/>
      <c r="L1804" s="17"/>
    </row>
    <row r="1805" spans="7:12" x14ac:dyDescent="0.25">
      <c r="G1805" s="17"/>
      <c r="H1805" s="17"/>
      <c r="I1805" s="17"/>
      <c r="J1805" s="17"/>
      <c r="K1805" s="17"/>
      <c r="L1805" s="17"/>
    </row>
    <row r="1806" spans="7:12" x14ac:dyDescent="0.25">
      <c r="G1806" s="17"/>
      <c r="H1806" s="17"/>
      <c r="I1806" s="17"/>
      <c r="J1806" s="17"/>
      <c r="K1806" s="17"/>
      <c r="L1806" s="17"/>
    </row>
    <row r="1807" spans="7:12" x14ac:dyDescent="0.25">
      <c r="G1807" s="17"/>
      <c r="H1807" s="17"/>
      <c r="I1807" s="17"/>
      <c r="J1807" s="17"/>
      <c r="K1807" s="17"/>
      <c r="L1807" s="17"/>
    </row>
    <row r="1808" spans="7:12" x14ac:dyDescent="0.25">
      <c r="G1808" s="17"/>
      <c r="H1808" s="17"/>
      <c r="I1808" s="17"/>
      <c r="J1808" s="17"/>
      <c r="K1808" s="17"/>
      <c r="L1808" s="17"/>
    </row>
    <row r="1809" spans="7:12" x14ac:dyDescent="0.25">
      <c r="G1809" s="17"/>
      <c r="H1809" s="17"/>
      <c r="I1809" s="17"/>
      <c r="J1809" s="17"/>
      <c r="K1809" s="17"/>
      <c r="L1809" s="17"/>
    </row>
    <row r="1810" spans="7:12" x14ac:dyDescent="0.25">
      <c r="G1810" s="17"/>
      <c r="H1810" s="17"/>
      <c r="I1810" s="17"/>
      <c r="J1810" s="17"/>
      <c r="K1810" s="17"/>
      <c r="L1810" s="17"/>
    </row>
    <row r="1811" spans="7:12" x14ac:dyDescent="0.25">
      <c r="G1811" s="17"/>
      <c r="H1811" s="17"/>
      <c r="I1811" s="17"/>
      <c r="J1811" s="17"/>
      <c r="K1811" s="17"/>
      <c r="L1811" s="17"/>
    </row>
    <row r="1812" spans="7:12" x14ac:dyDescent="0.25">
      <c r="G1812" s="17"/>
      <c r="H1812" s="17"/>
      <c r="I1812" s="17"/>
      <c r="J1812" s="17"/>
      <c r="K1812" s="17"/>
      <c r="L1812" s="17"/>
    </row>
    <row r="1813" spans="7:12" x14ac:dyDescent="0.25">
      <c r="G1813" s="17"/>
      <c r="H1813" s="17"/>
      <c r="I1813" s="17"/>
      <c r="J1813" s="17"/>
      <c r="K1813" s="17"/>
      <c r="L1813" s="17"/>
    </row>
    <row r="1814" spans="7:12" x14ac:dyDescent="0.25">
      <c r="G1814" s="17"/>
      <c r="H1814" s="17"/>
      <c r="I1814" s="17"/>
      <c r="J1814" s="17"/>
      <c r="K1814" s="17"/>
      <c r="L1814" s="17"/>
    </row>
    <row r="1815" spans="7:12" x14ac:dyDescent="0.25">
      <c r="G1815" s="17"/>
      <c r="H1815" s="17"/>
      <c r="I1815" s="17"/>
      <c r="J1815" s="17"/>
      <c r="K1815" s="17"/>
      <c r="L1815" s="17"/>
    </row>
    <row r="1816" spans="7:12" x14ac:dyDescent="0.25">
      <c r="G1816" s="17"/>
      <c r="H1816" s="17"/>
      <c r="I1816" s="17"/>
      <c r="J1816" s="17"/>
      <c r="K1816" s="17"/>
      <c r="L1816" s="17"/>
    </row>
    <row r="1817" spans="7:12" x14ac:dyDescent="0.25">
      <c r="G1817" s="17"/>
      <c r="H1817" s="17"/>
      <c r="I1817" s="17"/>
      <c r="J1817" s="17"/>
      <c r="K1817" s="17"/>
      <c r="L1817" s="17"/>
    </row>
    <row r="1818" spans="7:12" x14ac:dyDescent="0.25">
      <c r="G1818" s="17"/>
      <c r="H1818" s="17"/>
      <c r="I1818" s="17"/>
      <c r="J1818" s="17"/>
      <c r="K1818" s="17"/>
      <c r="L1818" s="17"/>
    </row>
    <row r="1819" spans="7:12" x14ac:dyDescent="0.25">
      <c r="G1819" s="17"/>
      <c r="H1819" s="17"/>
      <c r="I1819" s="17"/>
      <c r="J1819" s="17"/>
      <c r="K1819" s="17"/>
      <c r="L1819" s="17"/>
    </row>
    <row r="1820" spans="7:12" x14ac:dyDescent="0.25">
      <c r="G1820" s="17"/>
      <c r="H1820" s="17"/>
      <c r="I1820" s="17"/>
      <c r="J1820" s="17"/>
      <c r="K1820" s="17"/>
      <c r="L1820" s="17"/>
    </row>
    <row r="1821" spans="7:12" x14ac:dyDescent="0.25">
      <c r="G1821" s="17"/>
      <c r="H1821" s="17"/>
      <c r="I1821" s="17"/>
      <c r="J1821" s="17"/>
      <c r="K1821" s="17"/>
      <c r="L1821" s="17"/>
    </row>
    <row r="1822" spans="7:12" x14ac:dyDescent="0.25">
      <c r="G1822" s="17"/>
      <c r="H1822" s="17"/>
      <c r="I1822" s="17"/>
      <c r="J1822" s="17"/>
      <c r="K1822" s="17"/>
      <c r="L1822" s="17"/>
    </row>
    <row r="1823" spans="7:12" x14ac:dyDescent="0.25">
      <c r="G1823" s="17"/>
      <c r="H1823" s="17"/>
      <c r="I1823" s="17"/>
      <c r="J1823" s="17"/>
      <c r="K1823" s="17"/>
      <c r="L1823" s="17"/>
    </row>
    <row r="1824" spans="7:12" x14ac:dyDescent="0.25">
      <c r="G1824" s="17"/>
      <c r="H1824" s="17"/>
      <c r="I1824" s="17"/>
      <c r="J1824" s="17"/>
      <c r="K1824" s="17"/>
      <c r="L1824" s="17"/>
    </row>
    <row r="1825" spans="7:12" x14ac:dyDescent="0.25">
      <c r="G1825" s="17"/>
      <c r="H1825" s="17"/>
      <c r="I1825" s="17"/>
      <c r="J1825" s="17"/>
      <c r="K1825" s="17"/>
      <c r="L1825" s="17"/>
    </row>
    <row r="1826" spans="7:12" x14ac:dyDescent="0.25">
      <c r="G1826" s="17"/>
      <c r="H1826" s="17"/>
      <c r="I1826" s="17"/>
      <c r="J1826" s="17"/>
      <c r="K1826" s="17"/>
      <c r="L1826" s="17"/>
    </row>
    <row r="1827" spans="7:12" x14ac:dyDescent="0.25">
      <c r="G1827" s="17"/>
      <c r="H1827" s="17"/>
      <c r="I1827" s="17"/>
      <c r="J1827" s="17"/>
      <c r="K1827" s="17"/>
      <c r="L1827" s="17"/>
    </row>
    <row r="1828" spans="7:12" x14ac:dyDescent="0.25">
      <c r="G1828" s="17"/>
      <c r="H1828" s="17"/>
      <c r="I1828" s="17"/>
      <c r="J1828" s="17"/>
      <c r="K1828" s="17"/>
      <c r="L1828" s="17"/>
    </row>
    <row r="1829" spans="7:12" x14ac:dyDescent="0.25">
      <c r="G1829" s="17"/>
      <c r="H1829" s="17"/>
      <c r="I1829" s="17"/>
      <c r="J1829" s="17"/>
      <c r="K1829" s="17"/>
      <c r="L1829" s="17"/>
    </row>
    <row r="1830" spans="7:12" x14ac:dyDescent="0.25">
      <c r="G1830" s="17"/>
      <c r="H1830" s="17"/>
      <c r="I1830" s="17"/>
      <c r="J1830" s="17"/>
      <c r="K1830" s="17"/>
      <c r="L1830" s="17"/>
    </row>
    <row r="1831" spans="7:12" x14ac:dyDescent="0.25">
      <c r="G1831" s="17"/>
      <c r="H1831" s="17"/>
      <c r="I1831" s="17"/>
      <c r="J1831" s="17"/>
      <c r="K1831" s="17"/>
      <c r="L1831" s="17"/>
    </row>
    <row r="1832" spans="7:12" x14ac:dyDescent="0.25">
      <c r="G1832" s="17"/>
      <c r="H1832" s="17"/>
      <c r="I1832" s="17"/>
      <c r="J1832" s="17"/>
      <c r="K1832" s="17"/>
      <c r="L1832" s="17"/>
    </row>
    <row r="1833" spans="7:12" x14ac:dyDescent="0.25">
      <c r="G1833" s="17"/>
      <c r="H1833" s="17"/>
      <c r="I1833" s="17"/>
      <c r="J1833" s="17"/>
      <c r="K1833" s="17"/>
      <c r="L1833" s="17"/>
    </row>
    <row r="1834" spans="7:12" x14ac:dyDescent="0.25">
      <c r="G1834" s="17"/>
      <c r="H1834" s="17"/>
      <c r="I1834" s="17"/>
      <c r="J1834" s="17"/>
      <c r="K1834" s="17"/>
      <c r="L1834" s="17"/>
    </row>
    <row r="1835" spans="7:12" x14ac:dyDescent="0.25">
      <c r="G1835" s="17"/>
      <c r="H1835" s="17"/>
      <c r="I1835" s="17"/>
      <c r="J1835" s="17"/>
      <c r="K1835" s="17"/>
      <c r="L1835" s="17"/>
    </row>
    <row r="1836" spans="7:12" x14ac:dyDescent="0.25">
      <c r="G1836" s="17"/>
      <c r="H1836" s="17"/>
      <c r="I1836" s="17"/>
      <c r="J1836" s="17"/>
      <c r="K1836" s="17"/>
      <c r="L1836" s="17"/>
    </row>
    <row r="1837" spans="7:12" x14ac:dyDescent="0.25">
      <c r="G1837" s="17"/>
      <c r="H1837" s="17"/>
      <c r="I1837" s="17"/>
      <c r="J1837" s="17"/>
      <c r="K1837" s="17"/>
      <c r="L1837" s="17"/>
    </row>
    <row r="1838" spans="7:12" x14ac:dyDescent="0.25">
      <c r="G1838" s="17"/>
      <c r="H1838" s="17"/>
      <c r="I1838" s="17"/>
      <c r="J1838" s="17"/>
      <c r="K1838" s="17"/>
      <c r="L1838" s="17"/>
    </row>
    <row r="1839" spans="7:12" x14ac:dyDescent="0.25">
      <c r="G1839" s="17"/>
      <c r="H1839" s="17"/>
      <c r="I1839" s="17"/>
      <c r="J1839" s="17"/>
      <c r="K1839" s="17"/>
      <c r="L1839" s="17"/>
    </row>
    <row r="1840" spans="7:12" x14ac:dyDescent="0.25">
      <c r="G1840" s="17"/>
      <c r="H1840" s="17"/>
      <c r="I1840" s="17"/>
      <c r="J1840" s="17"/>
      <c r="K1840" s="17"/>
      <c r="L1840" s="17"/>
    </row>
    <row r="1841" spans="7:12" x14ac:dyDescent="0.25">
      <c r="G1841" s="17"/>
      <c r="H1841" s="17"/>
      <c r="I1841" s="17"/>
      <c r="J1841" s="17"/>
      <c r="K1841" s="17"/>
      <c r="L1841" s="17"/>
    </row>
    <row r="1842" spans="7:12" x14ac:dyDescent="0.25">
      <c r="G1842" s="17"/>
      <c r="H1842" s="17"/>
      <c r="I1842" s="17"/>
      <c r="J1842" s="17"/>
      <c r="K1842" s="17"/>
      <c r="L1842" s="17"/>
    </row>
    <row r="1843" spans="7:12" x14ac:dyDescent="0.25">
      <c r="G1843" s="17"/>
      <c r="H1843" s="17"/>
      <c r="I1843" s="17"/>
      <c r="J1843" s="17"/>
      <c r="K1843" s="17"/>
      <c r="L1843" s="17"/>
    </row>
    <row r="1844" spans="7:12" x14ac:dyDescent="0.25">
      <c r="G1844" s="17"/>
      <c r="H1844" s="17"/>
      <c r="I1844" s="17"/>
      <c r="J1844" s="17"/>
      <c r="K1844" s="17"/>
      <c r="L1844" s="17"/>
    </row>
    <row r="1845" spans="7:12" x14ac:dyDescent="0.25">
      <c r="G1845" s="17"/>
      <c r="H1845" s="17"/>
      <c r="I1845" s="17"/>
      <c r="J1845" s="17"/>
      <c r="K1845" s="17"/>
      <c r="L1845" s="17"/>
    </row>
    <row r="1846" spans="7:12" x14ac:dyDescent="0.25">
      <c r="G1846" s="17"/>
      <c r="H1846" s="17"/>
      <c r="I1846" s="17"/>
      <c r="J1846" s="17"/>
      <c r="K1846" s="17"/>
      <c r="L1846" s="17"/>
    </row>
    <row r="1847" spans="7:12" x14ac:dyDescent="0.25">
      <c r="G1847" s="17"/>
      <c r="H1847" s="17"/>
      <c r="I1847" s="17"/>
      <c r="J1847" s="17"/>
      <c r="K1847" s="17"/>
      <c r="L1847" s="17"/>
    </row>
    <row r="1848" spans="7:12" x14ac:dyDescent="0.25">
      <c r="G1848" s="17"/>
      <c r="H1848" s="17"/>
      <c r="I1848" s="17"/>
      <c r="J1848" s="17"/>
      <c r="K1848" s="17"/>
      <c r="L1848" s="17"/>
    </row>
    <row r="1849" spans="7:12" x14ac:dyDescent="0.25">
      <c r="G1849" s="17"/>
      <c r="H1849" s="17"/>
      <c r="I1849" s="17"/>
      <c r="J1849" s="17"/>
      <c r="K1849" s="17"/>
      <c r="L1849" s="17"/>
    </row>
    <row r="1850" spans="7:12" x14ac:dyDescent="0.25">
      <c r="G1850" s="17"/>
      <c r="H1850" s="17"/>
      <c r="I1850" s="17"/>
      <c r="J1850" s="17"/>
      <c r="K1850" s="17"/>
      <c r="L1850" s="17"/>
    </row>
    <row r="1851" spans="7:12" x14ac:dyDescent="0.25">
      <c r="G1851" s="17"/>
      <c r="H1851" s="17"/>
      <c r="I1851" s="17"/>
      <c r="J1851" s="17"/>
      <c r="K1851" s="17"/>
      <c r="L1851" s="17"/>
    </row>
    <row r="1852" spans="7:12" x14ac:dyDescent="0.25">
      <c r="G1852" s="17"/>
      <c r="H1852" s="17"/>
      <c r="I1852" s="17"/>
      <c r="J1852" s="17"/>
      <c r="K1852" s="17"/>
      <c r="L1852" s="17"/>
    </row>
    <row r="1853" spans="7:12" x14ac:dyDescent="0.25">
      <c r="G1853" s="17"/>
      <c r="H1853" s="17"/>
      <c r="I1853" s="17"/>
      <c r="J1853" s="17"/>
      <c r="K1853" s="17"/>
      <c r="L1853" s="17"/>
    </row>
    <row r="1854" spans="7:12" x14ac:dyDescent="0.25">
      <c r="G1854" s="17"/>
      <c r="H1854" s="17"/>
      <c r="I1854" s="17"/>
      <c r="J1854" s="17"/>
      <c r="K1854" s="17"/>
      <c r="L1854" s="17"/>
    </row>
    <row r="1855" spans="7:12" x14ac:dyDescent="0.25">
      <c r="G1855" s="17"/>
      <c r="H1855" s="17"/>
      <c r="I1855" s="17"/>
      <c r="J1855" s="17"/>
      <c r="K1855" s="17"/>
      <c r="L1855" s="17"/>
    </row>
    <row r="1856" spans="7:12" x14ac:dyDescent="0.25">
      <c r="G1856" s="17"/>
      <c r="H1856" s="17"/>
      <c r="I1856" s="17"/>
      <c r="J1856" s="17"/>
      <c r="K1856" s="17"/>
      <c r="L1856" s="17"/>
    </row>
    <row r="1857" spans="7:12" x14ac:dyDescent="0.25">
      <c r="G1857" s="17"/>
      <c r="H1857" s="17"/>
      <c r="I1857" s="17"/>
      <c r="J1857" s="17"/>
      <c r="K1857" s="17"/>
      <c r="L1857" s="17"/>
    </row>
    <row r="1858" spans="7:12" x14ac:dyDescent="0.25">
      <c r="G1858" s="17"/>
      <c r="H1858" s="17"/>
      <c r="I1858" s="17"/>
      <c r="J1858" s="17"/>
      <c r="K1858" s="17"/>
      <c r="L1858" s="17"/>
    </row>
    <row r="1859" spans="7:12" x14ac:dyDescent="0.25">
      <c r="G1859" s="17"/>
      <c r="H1859" s="17"/>
      <c r="I1859" s="17"/>
      <c r="J1859" s="17"/>
      <c r="K1859" s="17"/>
      <c r="L1859" s="17"/>
    </row>
    <row r="1860" spans="7:12" x14ac:dyDescent="0.25">
      <c r="G1860" s="17"/>
      <c r="H1860" s="17"/>
      <c r="I1860" s="17"/>
      <c r="J1860" s="17"/>
      <c r="K1860" s="17"/>
      <c r="L1860" s="17"/>
    </row>
    <row r="1861" spans="7:12" x14ac:dyDescent="0.25">
      <c r="G1861" s="17"/>
      <c r="H1861" s="17"/>
      <c r="I1861" s="17"/>
      <c r="J1861" s="17"/>
      <c r="K1861" s="17"/>
      <c r="L1861" s="17"/>
    </row>
    <row r="1862" spans="7:12" x14ac:dyDescent="0.25">
      <c r="G1862" s="17"/>
      <c r="H1862" s="17"/>
      <c r="I1862" s="17"/>
      <c r="J1862" s="17"/>
      <c r="K1862" s="17"/>
      <c r="L1862" s="17"/>
    </row>
    <row r="1863" spans="7:12" x14ac:dyDescent="0.25">
      <c r="G1863" s="17"/>
      <c r="H1863" s="17"/>
      <c r="I1863" s="17"/>
      <c r="J1863" s="17"/>
      <c r="K1863" s="17"/>
      <c r="L1863" s="17"/>
    </row>
    <row r="1864" spans="7:12" x14ac:dyDescent="0.25">
      <c r="G1864" s="17"/>
      <c r="H1864" s="17"/>
      <c r="I1864" s="17"/>
      <c r="J1864" s="17"/>
      <c r="K1864" s="17"/>
      <c r="L1864" s="17"/>
    </row>
    <row r="1865" spans="7:12" x14ac:dyDescent="0.25">
      <c r="G1865" s="17"/>
      <c r="H1865" s="17"/>
      <c r="I1865" s="17"/>
      <c r="J1865" s="17"/>
      <c r="K1865" s="17"/>
      <c r="L1865" s="17"/>
    </row>
    <row r="1866" spans="7:12" x14ac:dyDescent="0.25">
      <c r="G1866" s="17"/>
      <c r="H1866" s="17"/>
      <c r="I1866" s="17"/>
      <c r="J1866" s="17"/>
      <c r="K1866" s="17"/>
      <c r="L1866" s="17"/>
    </row>
    <row r="1867" spans="7:12" x14ac:dyDescent="0.25">
      <c r="G1867" s="17"/>
      <c r="H1867" s="17"/>
      <c r="I1867" s="17"/>
      <c r="J1867" s="17"/>
      <c r="K1867" s="17"/>
      <c r="L1867" s="17"/>
    </row>
    <row r="1868" spans="7:12" x14ac:dyDescent="0.25">
      <c r="G1868" s="17"/>
      <c r="H1868" s="17"/>
      <c r="I1868" s="17"/>
      <c r="J1868" s="17"/>
      <c r="K1868" s="17"/>
      <c r="L1868" s="17"/>
    </row>
    <row r="1869" spans="7:12" x14ac:dyDescent="0.25">
      <c r="G1869" s="17"/>
      <c r="H1869" s="17"/>
      <c r="I1869" s="17"/>
      <c r="J1869" s="17"/>
      <c r="K1869" s="17"/>
      <c r="L1869" s="17"/>
    </row>
    <row r="1870" spans="7:12" x14ac:dyDescent="0.25">
      <c r="G1870" s="17"/>
      <c r="H1870" s="17"/>
      <c r="I1870" s="17"/>
      <c r="J1870" s="17"/>
      <c r="K1870" s="17"/>
      <c r="L1870" s="17"/>
    </row>
    <row r="1871" spans="7:12" x14ac:dyDescent="0.25">
      <c r="G1871" s="17"/>
      <c r="H1871" s="17"/>
      <c r="I1871" s="17"/>
      <c r="J1871" s="17"/>
      <c r="K1871" s="17"/>
      <c r="L1871" s="17"/>
    </row>
    <row r="1872" spans="7:12" x14ac:dyDescent="0.25">
      <c r="G1872" s="17"/>
      <c r="H1872" s="17"/>
      <c r="I1872" s="17"/>
      <c r="J1872" s="17"/>
      <c r="K1872" s="17"/>
      <c r="L1872" s="17"/>
    </row>
    <row r="1873" spans="7:12" x14ac:dyDescent="0.25">
      <c r="G1873" s="17"/>
      <c r="H1873" s="17"/>
      <c r="I1873" s="17"/>
      <c r="J1873" s="17"/>
      <c r="K1873" s="17"/>
      <c r="L1873" s="17"/>
    </row>
    <row r="1874" spans="7:12" x14ac:dyDescent="0.25">
      <c r="G1874" s="17"/>
      <c r="H1874" s="17"/>
      <c r="I1874" s="17"/>
      <c r="J1874" s="17"/>
      <c r="K1874" s="17"/>
      <c r="L1874" s="17"/>
    </row>
    <row r="1875" spans="7:12" x14ac:dyDescent="0.25">
      <c r="G1875" s="17"/>
      <c r="H1875" s="17"/>
      <c r="I1875" s="17"/>
      <c r="J1875" s="17"/>
      <c r="K1875" s="17"/>
      <c r="L1875" s="17"/>
    </row>
    <row r="1876" spans="7:12" x14ac:dyDescent="0.25">
      <c r="G1876" s="17"/>
      <c r="H1876" s="17"/>
      <c r="I1876" s="17"/>
      <c r="J1876" s="17"/>
      <c r="K1876" s="17"/>
      <c r="L1876" s="17"/>
    </row>
    <row r="1877" spans="7:12" x14ac:dyDescent="0.25">
      <c r="G1877" s="17"/>
      <c r="H1877" s="17"/>
      <c r="I1877" s="17"/>
      <c r="J1877" s="17"/>
      <c r="K1877" s="17"/>
      <c r="L1877" s="17"/>
    </row>
    <row r="1878" spans="7:12" x14ac:dyDescent="0.25">
      <c r="G1878" s="17"/>
      <c r="H1878" s="17"/>
      <c r="I1878" s="17"/>
      <c r="J1878" s="17"/>
      <c r="K1878" s="17"/>
      <c r="L1878" s="17"/>
    </row>
    <row r="1879" spans="7:12" x14ac:dyDescent="0.25">
      <c r="G1879" s="17"/>
      <c r="H1879" s="17"/>
      <c r="I1879" s="17"/>
      <c r="J1879" s="17"/>
      <c r="K1879" s="17"/>
      <c r="L1879" s="17"/>
    </row>
    <row r="1880" spans="7:12" x14ac:dyDescent="0.25">
      <c r="G1880" s="17"/>
      <c r="H1880" s="17"/>
      <c r="I1880" s="17"/>
      <c r="J1880" s="17"/>
      <c r="K1880" s="17"/>
      <c r="L1880" s="17"/>
    </row>
    <row r="1881" spans="7:12" x14ac:dyDescent="0.25">
      <c r="G1881" s="17"/>
      <c r="H1881" s="17"/>
      <c r="I1881" s="17"/>
      <c r="J1881" s="17"/>
      <c r="K1881" s="17"/>
      <c r="L1881" s="17"/>
    </row>
    <row r="1882" spans="7:12" x14ac:dyDescent="0.25">
      <c r="G1882" s="17"/>
      <c r="H1882" s="17"/>
      <c r="I1882" s="17"/>
      <c r="J1882" s="17"/>
      <c r="K1882" s="17"/>
      <c r="L1882" s="17"/>
    </row>
    <row r="1883" spans="7:12" x14ac:dyDescent="0.25">
      <c r="G1883" s="17"/>
      <c r="H1883" s="17"/>
      <c r="I1883" s="17"/>
      <c r="J1883" s="17"/>
      <c r="K1883" s="17"/>
      <c r="L1883" s="17"/>
    </row>
    <row r="1884" spans="7:12" x14ac:dyDescent="0.25">
      <c r="G1884" s="17"/>
      <c r="H1884" s="17"/>
      <c r="I1884" s="17"/>
      <c r="J1884" s="17"/>
      <c r="K1884" s="17"/>
      <c r="L1884" s="17"/>
    </row>
    <row r="1885" spans="7:12" x14ac:dyDescent="0.25">
      <c r="G1885" s="17"/>
      <c r="H1885" s="17"/>
      <c r="I1885" s="17"/>
      <c r="J1885" s="17"/>
      <c r="K1885" s="17"/>
      <c r="L1885" s="17"/>
    </row>
    <row r="1886" spans="7:12" x14ac:dyDescent="0.25">
      <c r="G1886" s="17"/>
      <c r="H1886" s="17"/>
      <c r="I1886" s="17"/>
      <c r="J1886" s="17"/>
      <c r="K1886" s="17"/>
      <c r="L1886" s="17"/>
    </row>
    <row r="1887" spans="7:12" x14ac:dyDescent="0.25">
      <c r="G1887" s="17"/>
      <c r="H1887" s="17"/>
      <c r="I1887" s="17"/>
      <c r="J1887" s="17"/>
      <c r="K1887" s="17"/>
      <c r="L1887" s="17"/>
    </row>
    <row r="1888" spans="7:12" x14ac:dyDescent="0.25">
      <c r="G1888" s="17"/>
      <c r="H1888" s="17"/>
      <c r="I1888" s="17"/>
      <c r="J1888" s="17"/>
      <c r="K1888" s="17"/>
      <c r="L1888" s="17"/>
    </row>
    <row r="1889" spans="7:12" x14ac:dyDescent="0.25">
      <c r="G1889" s="17"/>
      <c r="H1889" s="17"/>
      <c r="I1889" s="17"/>
      <c r="J1889" s="17"/>
      <c r="K1889" s="17"/>
      <c r="L1889" s="17"/>
    </row>
    <row r="1890" spans="7:12" x14ac:dyDescent="0.25">
      <c r="G1890" s="17"/>
      <c r="H1890" s="17"/>
      <c r="I1890" s="17"/>
      <c r="J1890" s="17"/>
      <c r="K1890" s="17"/>
      <c r="L1890" s="17"/>
    </row>
    <row r="1891" spans="7:12" x14ac:dyDescent="0.25">
      <c r="G1891" s="17"/>
      <c r="H1891" s="17"/>
      <c r="I1891" s="17"/>
      <c r="J1891" s="17"/>
      <c r="K1891" s="17"/>
      <c r="L1891" s="17"/>
    </row>
    <row r="1892" spans="7:12" x14ac:dyDescent="0.25">
      <c r="G1892" s="17"/>
      <c r="H1892" s="17"/>
      <c r="I1892" s="17"/>
      <c r="J1892" s="17"/>
      <c r="K1892" s="17"/>
      <c r="L1892" s="17"/>
    </row>
    <row r="1893" spans="7:12" x14ac:dyDescent="0.25">
      <c r="G1893" s="17"/>
      <c r="H1893" s="17"/>
      <c r="I1893" s="17"/>
      <c r="J1893" s="17"/>
      <c r="K1893" s="17"/>
      <c r="L1893" s="17"/>
    </row>
    <row r="1894" spans="7:12" x14ac:dyDescent="0.25">
      <c r="G1894" s="17"/>
      <c r="H1894" s="17"/>
      <c r="I1894" s="17"/>
      <c r="J1894" s="17"/>
      <c r="K1894" s="17"/>
      <c r="L1894" s="17"/>
    </row>
    <row r="1895" spans="7:12" x14ac:dyDescent="0.25">
      <c r="G1895" s="17"/>
      <c r="H1895" s="17"/>
      <c r="I1895" s="17"/>
      <c r="J1895" s="17"/>
      <c r="K1895" s="17"/>
      <c r="L1895" s="17"/>
    </row>
    <row r="1896" spans="7:12" x14ac:dyDescent="0.25">
      <c r="G1896" s="17"/>
      <c r="H1896" s="17"/>
      <c r="I1896" s="17"/>
      <c r="J1896" s="17"/>
      <c r="K1896" s="17"/>
      <c r="L1896" s="17"/>
    </row>
    <row r="1897" spans="7:12" x14ac:dyDescent="0.25">
      <c r="G1897" s="17"/>
      <c r="H1897" s="17"/>
      <c r="I1897" s="17"/>
      <c r="J1897" s="17"/>
      <c r="K1897" s="17"/>
      <c r="L1897" s="17"/>
    </row>
    <row r="1898" spans="7:12" x14ac:dyDescent="0.25">
      <c r="G1898" s="17"/>
      <c r="H1898" s="17"/>
      <c r="I1898" s="17"/>
      <c r="J1898" s="17"/>
      <c r="K1898" s="17"/>
      <c r="L1898" s="17"/>
    </row>
    <row r="1899" spans="7:12" x14ac:dyDescent="0.25">
      <c r="G1899" s="17"/>
      <c r="H1899" s="17"/>
      <c r="I1899" s="17"/>
      <c r="J1899" s="17"/>
      <c r="K1899" s="17"/>
      <c r="L1899" s="17"/>
    </row>
    <row r="1900" spans="7:12" x14ac:dyDescent="0.25">
      <c r="G1900" s="17"/>
      <c r="H1900" s="17"/>
      <c r="I1900" s="17"/>
      <c r="J1900" s="17"/>
      <c r="K1900" s="17"/>
      <c r="L1900" s="17"/>
    </row>
    <row r="1901" spans="7:12" x14ac:dyDescent="0.25">
      <c r="G1901" s="17"/>
      <c r="H1901" s="17"/>
      <c r="I1901" s="17"/>
      <c r="J1901" s="17"/>
      <c r="K1901" s="17"/>
      <c r="L1901" s="17"/>
    </row>
    <row r="1902" spans="7:12" x14ac:dyDescent="0.25">
      <c r="G1902" s="17"/>
      <c r="H1902" s="17"/>
      <c r="I1902" s="17"/>
      <c r="J1902" s="17"/>
      <c r="K1902" s="17"/>
      <c r="L1902" s="17"/>
    </row>
    <row r="1903" spans="7:12" x14ac:dyDescent="0.25">
      <c r="G1903" s="17"/>
      <c r="H1903" s="17"/>
      <c r="I1903" s="17"/>
      <c r="J1903" s="17"/>
      <c r="K1903" s="17"/>
      <c r="L1903" s="17"/>
    </row>
    <row r="1904" spans="7:12" x14ac:dyDescent="0.25">
      <c r="G1904" s="17"/>
      <c r="H1904" s="17"/>
      <c r="I1904" s="17"/>
      <c r="J1904" s="17"/>
      <c r="K1904" s="17"/>
      <c r="L1904" s="17"/>
    </row>
    <row r="1905" spans="7:12" x14ac:dyDescent="0.25">
      <c r="G1905" s="17"/>
      <c r="H1905" s="17"/>
      <c r="I1905" s="17"/>
      <c r="J1905" s="17"/>
      <c r="K1905" s="17"/>
      <c r="L1905" s="17"/>
    </row>
    <row r="1906" spans="7:12" x14ac:dyDescent="0.25">
      <c r="G1906" s="17"/>
      <c r="H1906" s="17"/>
      <c r="I1906" s="17"/>
      <c r="J1906" s="17"/>
      <c r="K1906" s="17"/>
      <c r="L1906" s="17"/>
    </row>
    <row r="1907" spans="7:12" x14ac:dyDescent="0.25">
      <c r="G1907" s="17"/>
      <c r="H1907" s="17"/>
      <c r="I1907" s="17"/>
      <c r="J1907" s="17"/>
      <c r="K1907" s="17"/>
      <c r="L1907" s="17"/>
    </row>
    <row r="1908" spans="7:12" x14ac:dyDescent="0.25">
      <c r="G1908" s="17"/>
      <c r="H1908" s="17"/>
      <c r="I1908" s="17"/>
      <c r="J1908" s="17"/>
      <c r="K1908" s="17"/>
      <c r="L1908" s="17"/>
    </row>
    <row r="1909" spans="7:12" x14ac:dyDescent="0.25">
      <c r="G1909" s="17"/>
      <c r="H1909" s="17"/>
      <c r="I1909" s="17"/>
      <c r="J1909" s="17"/>
      <c r="K1909" s="17"/>
      <c r="L1909" s="17"/>
    </row>
    <row r="1910" spans="7:12" x14ac:dyDescent="0.25">
      <c r="G1910" s="17"/>
      <c r="H1910" s="17"/>
      <c r="I1910" s="17"/>
      <c r="J1910" s="17"/>
      <c r="K1910" s="17"/>
      <c r="L1910" s="17"/>
    </row>
    <row r="1911" spans="7:12" x14ac:dyDescent="0.25">
      <c r="G1911" s="17"/>
      <c r="H1911" s="17"/>
      <c r="I1911" s="17"/>
      <c r="J1911" s="17"/>
      <c r="K1911" s="17"/>
      <c r="L1911" s="17"/>
    </row>
    <row r="1912" spans="7:12" x14ac:dyDescent="0.25">
      <c r="G1912" s="17"/>
      <c r="H1912" s="17"/>
      <c r="I1912" s="17"/>
      <c r="J1912" s="17"/>
      <c r="K1912" s="17"/>
      <c r="L1912" s="17"/>
    </row>
    <row r="1913" spans="7:12" x14ac:dyDescent="0.25">
      <c r="G1913" s="17"/>
      <c r="H1913" s="17"/>
      <c r="I1913" s="17"/>
      <c r="J1913" s="17"/>
      <c r="K1913" s="17"/>
      <c r="L1913" s="17"/>
    </row>
    <row r="1914" spans="7:12" x14ac:dyDescent="0.25">
      <c r="G1914" s="17"/>
      <c r="H1914" s="17"/>
      <c r="I1914" s="17"/>
      <c r="J1914" s="17"/>
      <c r="K1914" s="17"/>
      <c r="L1914" s="17"/>
    </row>
    <row r="1915" spans="7:12" x14ac:dyDescent="0.25">
      <c r="G1915" s="17"/>
      <c r="H1915" s="17"/>
      <c r="I1915" s="17"/>
      <c r="J1915" s="17"/>
      <c r="K1915" s="17"/>
      <c r="L1915" s="17"/>
    </row>
    <row r="1916" spans="7:12" x14ac:dyDescent="0.25">
      <c r="G1916" s="17"/>
      <c r="H1916" s="17"/>
      <c r="I1916" s="17"/>
      <c r="J1916" s="17"/>
      <c r="K1916" s="17"/>
      <c r="L1916" s="17"/>
    </row>
    <row r="1917" spans="7:12" x14ac:dyDescent="0.25">
      <c r="G1917" s="17"/>
      <c r="H1917" s="17"/>
      <c r="I1917" s="17"/>
      <c r="J1917" s="17"/>
      <c r="K1917" s="17"/>
      <c r="L1917" s="17"/>
    </row>
    <row r="1918" spans="7:12" x14ac:dyDescent="0.25">
      <c r="G1918" s="17"/>
      <c r="H1918" s="17"/>
      <c r="I1918" s="17"/>
      <c r="J1918" s="17"/>
      <c r="K1918" s="17"/>
      <c r="L1918" s="17"/>
    </row>
    <row r="1919" spans="7:12" x14ac:dyDescent="0.25">
      <c r="G1919" s="17"/>
      <c r="H1919" s="17"/>
      <c r="I1919" s="17"/>
      <c r="J1919" s="17"/>
      <c r="K1919" s="17"/>
      <c r="L1919" s="17"/>
    </row>
    <row r="1920" spans="7:12" x14ac:dyDescent="0.25">
      <c r="G1920" s="17"/>
      <c r="H1920" s="17"/>
      <c r="I1920" s="17"/>
      <c r="J1920" s="17"/>
      <c r="K1920" s="17"/>
      <c r="L1920" s="17"/>
    </row>
    <row r="1921" spans="7:12" x14ac:dyDescent="0.25">
      <c r="G1921" s="17"/>
      <c r="H1921" s="17"/>
      <c r="I1921" s="17"/>
      <c r="J1921" s="17"/>
      <c r="K1921" s="17"/>
      <c r="L1921" s="17"/>
    </row>
    <row r="1922" spans="7:12" x14ac:dyDescent="0.25">
      <c r="G1922" s="17"/>
      <c r="H1922" s="17"/>
      <c r="I1922" s="17"/>
      <c r="J1922" s="17"/>
      <c r="K1922" s="17"/>
      <c r="L1922" s="17"/>
    </row>
    <row r="1923" spans="7:12" x14ac:dyDescent="0.25">
      <c r="G1923" s="17"/>
      <c r="H1923" s="17"/>
      <c r="I1923" s="17"/>
      <c r="J1923" s="17"/>
      <c r="K1923" s="17"/>
      <c r="L1923" s="17"/>
    </row>
    <row r="1924" spans="7:12" x14ac:dyDescent="0.25">
      <c r="G1924" s="17"/>
      <c r="H1924" s="17"/>
      <c r="I1924" s="17"/>
      <c r="J1924" s="17"/>
      <c r="K1924" s="17"/>
      <c r="L1924" s="17"/>
    </row>
    <row r="1925" spans="7:12" x14ac:dyDescent="0.25">
      <c r="G1925" s="17"/>
      <c r="H1925" s="17"/>
      <c r="I1925" s="17"/>
      <c r="J1925" s="17"/>
      <c r="K1925" s="17"/>
      <c r="L1925" s="17"/>
    </row>
    <row r="1926" spans="7:12" x14ac:dyDescent="0.25">
      <c r="G1926" s="17"/>
      <c r="H1926" s="17"/>
      <c r="I1926" s="17"/>
      <c r="J1926" s="17"/>
      <c r="K1926" s="17"/>
      <c r="L1926" s="17"/>
    </row>
    <row r="1927" spans="7:12" x14ac:dyDescent="0.25">
      <c r="G1927" s="17"/>
      <c r="H1927" s="17"/>
      <c r="I1927" s="17"/>
      <c r="J1927" s="17"/>
      <c r="K1927" s="17"/>
      <c r="L1927" s="17"/>
    </row>
    <row r="1928" spans="7:12" x14ac:dyDescent="0.25">
      <c r="G1928" s="17"/>
      <c r="H1928" s="17"/>
      <c r="I1928" s="17"/>
      <c r="J1928" s="17"/>
      <c r="K1928" s="17"/>
      <c r="L1928" s="17"/>
    </row>
    <row r="1929" spans="7:12" x14ac:dyDescent="0.25">
      <c r="G1929" s="17"/>
      <c r="H1929" s="17"/>
      <c r="I1929" s="17"/>
      <c r="J1929" s="17"/>
      <c r="K1929" s="17"/>
      <c r="L1929" s="17"/>
    </row>
    <row r="1930" spans="7:12" x14ac:dyDescent="0.25">
      <c r="G1930" s="17"/>
      <c r="H1930" s="17"/>
      <c r="I1930" s="17"/>
      <c r="J1930" s="17"/>
      <c r="K1930" s="17"/>
      <c r="L1930" s="17"/>
    </row>
    <row r="1931" spans="7:12" x14ac:dyDescent="0.25">
      <c r="G1931" s="17"/>
      <c r="H1931" s="17"/>
      <c r="I1931" s="17"/>
      <c r="J1931" s="17"/>
      <c r="K1931" s="17"/>
      <c r="L1931" s="17"/>
    </row>
    <row r="1932" spans="7:12" x14ac:dyDescent="0.25">
      <c r="G1932" s="17"/>
      <c r="H1932" s="17"/>
      <c r="I1932" s="17"/>
      <c r="J1932" s="17"/>
      <c r="K1932" s="17"/>
      <c r="L1932" s="17"/>
    </row>
    <row r="1933" spans="7:12" x14ac:dyDescent="0.25">
      <c r="G1933" s="17"/>
      <c r="H1933" s="17"/>
      <c r="I1933" s="17"/>
      <c r="J1933" s="17"/>
      <c r="K1933" s="17"/>
      <c r="L1933" s="17"/>
    </row>
    <row r="1934" spans="7:12" x14ac:dyDescent="0.25">
      <c r="G1934" s="17"/>
      <c r="H1934" s="17"/>
      <c r="I1934" s="17"/>
      <c r="J1934" s="17"/>
      <c r="K1934" s="17"/>
      <c r="L1934" s="17"/>
    </row>
    <row r="1935" spans="7:12" x14ac:dyDescent="0.25">
      <c r="G1935" s="17"/>
      <c r="H1935" s="17"/>
      <c r="I1935" s="17"/>
      <c r="J1935" s="17"/>
      <c r="K1935" s="17"/>
      <c r="L1935" s="17"/>
    </row>
    <row r="1936" spans="7:12" x14ac:dyDescent="0.25">
      <c r="G1936" s="17"/>
      <c r="H1936" s="17"/>
      <c r="I1936" s="17"/>
      <c r="J1936" s="17"/>
      <c r="K1936" s="17"/>
      <c r="L1936" s="17"/>
    </row>
    <row r="1937" spans="7:12" x14ac:dyDescent="0.25">
      <c r="G1937" s="17"/>
      <c r="H1937" s="17"/>
      <c r="I1937" s="17"/>
      <c r="J1937" s="17"/>
      <c r="K1937" s="17"/>
      <c r="L1937" s="17"/>
    </row>
    <row r="1938" spans="7:12" x14ac:dyDescent="0.25">
      <c r="G1938" s="17"/>
      <c r="H1938" s="17"/>
      <c r="I1938" s="17"/>
      <c r="J1938" s="17"/>
      <c r="K1938" s="17"/>
      <c r="L1938" s="17"/>
    </row>
    <row r="1939" spans="7:12" x14ac:dyDescent="0.25">
      <c r="G1939" s="17"/>
      <c r="H1939" s="17"/>
      <c r="I1939" s="17"/>
      <c r="J1939" s="17"/>
      <c r="K1939" s="17"/>
      <c r="L1939" s="17"/>
    </row>
    <row r="1940" spans="7:12" x14ac:dyDescent="0.25">
      <c r="G1940" s="17"/>
      <c r="H1940" s="17"/>
      <c r="I1940" s="17"/>
      <c r="J1940" s="17"/>
      <c r="K1940" s="17"/>
      <c r="L1940" s="17"/>
    </row>
    <row r="1941" spans="7:12" x14ac:dyDescent="0.25">
      <c r="G1941" s="17"/>
      <c r="H1941" s="17"/>
      <c r="I1941" s="17"/>
      <c r="J1941" s="17"/>
      <c r="K1941" s="17"/>
      <c r="L1941" s="17"/>
    </row>
    <row r="1942" spans="7:12" x14ac:dyDescent="0.25">
      <c r="G1942" s="17"/>
      <c r="H1942" s="17"/>
      <c r="I1942" s="17"/>
      <c r="J1942" s="17"/>
      <c r="K1942" s="17"/>
      <c r="L1942" s="17"/>
    </row>
    <row r="1943" spans="7:12" x14ac:dyDescent="0.25">
      <c r="G1943" s="17"/>
      <c r="H1943" s="17"/>
      <c r="I1943" s="17"/>
      <c r="J1943" s="17"/>
      <c r="K1943" s="17"/>
      <c r="L1943" s="17"/>
    </row>
    <row r="1944" spans="7:12" x14ac:dyDescent="0.25">
      <c r="G1944" s="17"/>
      <c r="H1944" s="17"/>
      <c r="I1944" s="17"/>
      <c r="J1944" s="17"/>
      <c r="K1944" s="17"/>
      <c r="L1944" s="17"/>
    </row>
    <row r="1945" spans="7:12" x14ac:dyDescent="0.25">
      <c r="G1945" s="17"/>
      <c r="H1945" s="17"/>
      <c r="I1945" s="17"/>
      <c r="J1945" s="17"/>
      <c r="K1945" s="17"/>
      <c r="L1945" s="17"/>
    </row>
    <row r="1946" spans="7:12" x14ac:dyDescent="0.25">
      <c r="G1946" s="17"/>
      <c r="H1946" s="17"/>
      <c r="I1946" s="17"/>
      <c r="J1946" s="17"/>
      <c r="K1946" s="17"/>
      <c r="L1946" s="17"/>
    </row>
    <row r="1947" spans="7:12" x14ac:dyDescent="0.25">
      <c r="G1947" s="17"/>
      <c r="H1947" s="17"/>
      <c r="I1947" s="17"/>
      <c r="J1947" s="17"/>
      <c r="K1947" s="17"/>
      <c r="L1947" s="17"/>
    </row>
    <row r="1948" spans="7:12" x14ac:dyDescent="0.25">
      <c r="G1948" s="17"/>
      <c r="H1948" s="17"/>
      <c r="I1948" s="17"/>
      <c r="J1948" s="17"/>
      <c r="K1948" s="17"/>
      <c r="L1948" s="17"/>
    </row>
    <row r="1949" spans="7:12" x14ac:dyDescent="0.25">
      <c r="G1949" s="17"/>
      <c r="H1949" s="17"/>
      <c r="I1949" s="17"/>
      <c r="J1949" s="17"/>
      <c r="K1949" s="17"/>
      <c r="L1949" s="17"/>
    </row>
    <row r="1950" spans="7:12" x14ac:dyDescent="0.25">
      <c r="G1950" s="17"/>
      <c r="H1950" s="17"/>
      <c r="I1950" s="17"/>
      <c r="J1950" s="17"/>
      <c r="K1950" s="17"/>
      <c r="L1950" s="17"/>
    </row>
    <row r="1951" spans="7:12" x14ac:dyDescent="0.25">
      <c r="G1951" s="17"/>
      <c r="H1951" s="17"/>
      <c r="I1951" s="17"/>
      <c r="J1951" s="17"/>
      <c r="K1951" s="17"/>
      <c r="L1951" s="17"/>
    </row>
    <row r="1952" spans="7:12" x14ac:dyDescent="0.25">
      <c r="G1952" s="17"/>
      <c r="H1952" s="17"/>
      <c r="I1952" s="17"/>
      <c r="J1952" s="17"/>
      <c r="K1952" s="17"/>
      <c r="L1952" s="17"/>
    </row>
    <row r="1953" spans="7:12" x14ac:dyDescent="0.25">
      <c r="G1953" s="17"/>
      <c r="H1953" s="17"/>
      <c r="I1953" s="17"/>
      <c r="J1953" s="17"/>
      <c r="K1953" s="17"/>
      <c r="L1953" s="17"/>
    </row>
    <row r="1954" spans="7:12" x14ac:dyDescent="0.25">
      <c r="G1954" s="17"/>
      <c r="H1954" s="17"/>
      <c r="I1954" s="17"/>
      <c r="J1954" s="17"/>
      <c r="K1954" s="17"/>
      <c r="L1954" s="17"/>
    </row>
    <row r="1955" spans="7:12" x14ac:dyDescent="0.25">
      <c r="G1955" s="17"/>
      <c r="H1955" s="17"/>
      <c r="I1955" s="17"/>
      <c r="J1955" s="17"/>
      <c r="K1955" s="17"/>
      <c r="L1955" s="17"/>
    </row>
    <row r="1956" spans="7:12" x14ac:dyDescent="0.25">
      <c r="G1956" s="17"/>
      <c r="H1956" s="17"/>
      <c r="I1956" s="17"/>
      <c r="J1956" s="17"/>
      <c r="K1956" s="17"/>
      <c r="L1956" s="17"/>
    </row>
    <row r="1957" spans="7:12" x14ac:dyDescent="0.25">
      <c r="G1957" s="17"/>
      <c r="H1957" s="17"/>
      <c r="I1957" s="17"/>
      <c r="J1957" s="17"/>
      <c r="K1957" s="17"/>
      <c r="L1957" s="17"/>
    </row>
    <row r="1958" spans="7:12" x14ac:dyDescent="0.25">
      <c r="G1958" s="17"/>
      <c r="H1958" s="17"/>
      <c r="I1958" s="17"/>
      <c r="J1958" s="17"/>
      <c r="K1958" s="17"/>
      <c r="L1958" s="17"/>
    </row>
    <row r="1959" spans="7:12" x14ac:dyDescent="0.25">
      <c r="G1959" s="17"/>
      <c r="H1959" s="17"/>
      <c r="I1959" s="17"/>
      <c r="J1959" s="17"/>
      <c r="K1959" s="17"/>
      <c r="L1959" s="17"/>
    </row>
    <row r="1960" spans="7:12" x14ac:dyDescent="0.25">
      <c r="G1960" s="17"/>
      <c r="H1960" s="17"/>
      <c r="I1960" s="17"/>
      <c r="J1960" s="17"/>
      <c r="K1960" s="17"/>
      <c r="L1960" s="17"/>
    </row>
    <row r="1961" spans="7:12" x14ac:dyDescent="0.25">
      <c r="G1961" s="17"/>
      <c r="H1961" s="17"/>
      <c r="I1961" s="17"/>
      <c r="J1961" s="17"/>
      <c r="K1961" s="17"/>
      <c r="L1961" s="17"/>
    </row>
    <row r="1962" spans="7:12" x14ac:dyDescent="0.25">
      <c r="G1962" s="17"/>
      <c r="H1962" s="17"/>
      <c r="I1962" s="17"/>
      <c r="J1962" s="17"/>
      <c r="K1962" s="17"/>
      <c r="L1962" s="17"/>
    </row>
    <row r="1963" spans="7:12" x14ac:dyDescent="0.25">
      <c r="G1963" s="17"/>
      <c r="H1963" s="17"/>
      <c r="I1963" s="17"/>
      <c r="J1963" s="17"/>
      <c r="K1963" s="17"/>
      <c r="L1963" s="17"/>
    </row>
    <row r="1964" spans="7:12" x14ac:dyDescent="0.25">
      <c r="G1964" s="17"/>
      <c r="H1964" s="17"/>
      <c r="I1964" s="17"/>
      <c r="J1964" s="17"/>
      <c r="K1964" s="17"/>
      <c r="L1964" s="17"/>
    </row>
    <row r="1965" spans="7:12" x14ac:dyDescent="0.25">
      <c r="G1965" s="17"/>
      <c r="H1965" s="17"/>
      <c r="I1965" s="17"/>
      <c r="J1965" s="17"/>
      <c r="K1965" s="17"/>
      <c r="L1965" s="17"/>
    </row>
    <row r="1966" spans="7:12" x14ac:dyDescent="0.25">
      <c r="G1966" s="17"/>
      <c r="H1966" s="17"/>
      <c r="I1966" s="17"/>
      <c r="J1966" s="17"/>
      <c r="K1966" s="17"/>
      <c r="L1966" s="17"/>
    </row>
    <row r="1967" spans="7:12" x14ac:dyDescent="0.25">
      <c r="G1967" s="17"/>
      <c r="H1967" s="17"/>
      <c r="I1967" s="17"/>
      <c r="J1967" s="17"/>
      <c r="K1967" s="17"/>
      <c r="L1967" s="17"/>
    </row>
    <row r="1968" spans="7:12" x14ac:dyDescent="0.25">
      <c r="G1968" s="17"/>
      <c r="H1968" s="17"/>
      <c r="I1968" s="17"/>
      <c r="J1968" s="17"/>
      <c r="K1968" s="17"/>
      <c r="L1968" s="17"/>
    </row>
    <row r="1969" spans="7:12" x14ac:dyDescent="0.25">
      <c r="G1969" s="17"/>
      <c r="H1969" s="17"/>
      <c r="I1969" s="17"/>
      <c r="J1969" s="17"/>
      <c r="K1969" s="17"/>
      <c r="L1969" s="17"/>
    </row>
    <row r="1970" spans="7:12" x14ac:dyDescent="0.25">
      <c r="G1970" s="17"/>
      <c r="H1970" s="17"/>
      <c r="I1970" s="17"/>
      <c r="J1970" s="17"/>
      <c r="K1970" s="17"/>
      <c r="L1970" s="17"/>
    </row>
    <row r="1971" spans="7:12" x14ac:dyDescent="0.25">
      <c r="G1971" s="17"/>
      <c r="H1971" s="17"/>
      <c r="I1971" s="17"/>
      <c r="J1971" s="17"/>
      <c r="K1971" s="17"/>
      <c r="L1971" s="17"/>
    </row>
    <row r="1972" spans="7:12" x14ac:dyDescent="0.25">
      <c r="G1972" s="17"/>
      <c r="H1972" s="17"/>
      <c r="I1972" s="17"/>
      <c r="J1972" s="17"/>
      <c r="K1972" s="17"/>
      <c r="L1972" s="17"/>
    </row>
    <row r="1973" spans="7:12" x14ac:dyDescent="0.25">
      <c r="G1973" s="17"/>
      <c r="H1973" s="17"/>
      <c r="I1973" s="17"/>
      <c r="J1973" s="17"/>
      <c r="K1973" s="17"/>
      <c r="L1973" s="17"/>
    </row>
    <row r="1974" spans="7:12" x14ac:dyDescent="0.25">
      <c r="G1974" s="17"/>
      <c r="H1974" s="17"/>
      <c r="I1974" s="17"/>
      <c r="J1974" s="17"/>
      <c r="K1974" s="17"/>
      <c r="L1974" s="17"/>
    </row>
    <row r="1975" spans="7:12" x14ac:dyDescent="0.25">
      <c r="G1975" s="17"/>
      <c r="H1975" s="17"/>
      <c r="I1975" s="17"/>
      <c r="J1975" s="17"/>
      <c r="K1975" s="17"/>
      <c r="L1975" s="17"/>
    </row>
    <row r="1976" spans="7:12" x14ac:dyDescent="0.25">
      <c r="G1976" s="17"/>
      <c r="H1976" s="17"/>
      <c r="I1976" s="17"/>
      <c r="J1976" s="17"/>
      <c r="K1976" s="17"/>
      <c r="L1976" s="17"/>
    </row>
    <row r="1977" spans="7:12" x14ac:dyDescent="0.25">
      <c r="G1977" s="17"/>
      <c r="H1977" s="17"/>
      <c r="I1977" s="17"/>
      <c r="J1977" s="17"/>
      <c r="K1977" s="17"/>
      <c r="L1977" s="17"/>
    </row>
    <row r="1978" spans="7:12" x14ac:dyDescent="0.25">
      <c r="G1978" s="17"/>
      <c r="H1978" s="17"/>
      <c r="I1978" s="17"/>
      <c r="J1978" s="17"/>
      <c r="K1978" s="17"/>
      <c r="L1978" s="17"/>
    </row>
    <row r="1979" spans="7:12" x14ac:dyDescent="0.25">
      <c r="G1979" s="17"/>
      <c r="H1979" s="17"/>
      <c r="I1979" s="17"/>
      <c r="J1979" s="17"/>
      <c r="K1979" s="17"/>
      <c r="L1979" s="17"/>
    </row>
    <row r="1980" spans="7:12" x14ac:dyDescent="0.25">
      <c r="G1980" s="17"/>
      <c r="H1980" s="17"/>
      <c r="I1980" s="17"/>
      <c r="J1980" s="17"/>
      <c r="K1980" s="17"/>
      <c r="L1980" s="17"/>
    </row>
    <row r="1981" spans="7:12" x14ac:dyDescent="0.25">
      <c r="G1981" s="17"/>
      <c r="H1981" s="17"/>
      <c r="I1981" s="17"/>
      <c r="J1981" s="17"/>
      <c r="K1981" s="17"/>
      <c r="L1981" s="17"/>
    </row>
    <row r="1982" spans="7:12" x14ac:dyDescent="0.25">
      <c r="G1982" s="17"/>
      <c r="H1982" s="17"/>
      <c r="I1982" s="17"/>
      <c r="J1982" s="17"/>
      <c r="K1982" s="17"/>
      <c r="L1982" s="17"/>
    </row>
    <row r="1983" spans="7:12" x14ac:dyDescent="0.25">
      <c r="G1983" s="17"/>
      <c r="H1983" s="17"/>
      <c r="I1983" s="17"/>
      <c r="J1983" s="17"/>
      <c r="K1983" s="17"/>
      <c r="L1983" s="17"/>
    </row>
    <row r="1984" spans="7:12" x14ac:dyDescent="0.25">
      <c r="G1984" s="17"/>
      <c r="H1984" s="17"/>
      <c r="I1984" s="17"/>
      <c r="J1984" s="17"/>
      <c r="K1984" s="17"/>
      <c r="L1984" s="17"/>
    </row>
    <row r="1985" spans="7:12" x14ac:dyDescent="0.25">
      <c r="G1985" s="17"/>
      <c r="H1985" s="17"/>
      <c r="I1985" s="17"/>
      <c r="J1985" s="17"/>
      <c r="K1985" s="17"/>
      <c r="L1985" s="17"/>
    </row>
    <row r="1986" spans="7:12" x14ac:dyDescent="0.25">
      <c r="G1986" s="17"/>
      <c r="H1986" s="17"/>
      <c r="I1986" s="17"/>
      <c r="J1986" s="17"/>
      <c r="K1986" s="17"/>
      <c r="L1986" s="17"/>
    </row>
    <row r="1987" spans="7:12" x14ac:dyDescent="0.25">
      <c r="G1987" s="17"/>
      <c r="H1987" s="17"/>
      <c r="I1987" s="17"/>
      <c r="J1987" s="17"/>
      <c r="K1987" s="17"/>
      <c r="L1987" s="17"/>
    </row>
    <row r="1988" spans="7:12" x14ac:dyDescent="0.25">
      <c r="G1988" s="17"/>
      <c r="H1988" s="17"/>
      <c r="I1988" s="17"/>
      <c r="J1988" s="17"/>
      <c r="K1988" s="17"/>
      <c r="L1988" s="17"/>
    </row>
    <row r="1989" spans="7:12" x14ac:dyDescent="0.25">
      <c r="G1989" s="17"/>
      <c r="H1989" s="17"/>
      <c r="I1989" s="17"/>
      <c r="J1989" s="17"/>
      <c r="K1989" s="17"/>
      <c r="L1989" s="17"/>
    </row>
    <row r="1990" spans="7:12" x14ac:dyDescent="0.25">
      <c r="G1990" s="17"/>
      <c r="H1990" s="17"/>
      <c r="I1990" s="17"/>
      <c r="J1990" s="17"/>
      <c r="K1990" s="17"/>
      <c r="L1990" s="17"/>
    </row>
    <row r="1991" spans="7:12" x14ac:dyDescent="0.25">
      <c r="G1991" s="17"/>
      <c r="H1991" s="17"/>
      <c r="I1991" s="17"/>
      <c r="J1991" s="17"/>
      <c r="K1991" s="17"/>
      <c r="L1991" s="17"/>
    </row>
    <row r="1992" spans="7:12" x14ac:dyDescent="0.25">
      <c r="G1992" s="17"/>
      <c r="H1992" s="17"/>
      <c r="I1992" s="17"/>
      <c r="J1992" s="17"/>
      <c r="K1992" s="17"/>
      <c r="L1992" s="17"/>
    </row>
    <row r="1993" spans="7:12" x14ac:dyDescent="0.25">
      <c r="G1993" s="17"/>
      <c r="H1993" s="17"/>
      <c r="I1993" s="17"/>
      <c r="J1993" s="17"/>
      <c r="K1993" s="17"/>
      <c r="L1993" s="17"/>
    </row>
    <row r="1994" spans="7:12" x14ac:dyDescent="0.25">
      <c r="G1994" s="17"/>
      <c r="H1994" s="17"/>
      <c r="I1994" s="17"/>
      <c r="J1994" s="17"/>
      <c r="K1994" s="17"/>
      <c r="L1994" s="17"/>
    </row>
    <row r="1995" spans="7:12" x14ac:dyDescent="0.25">
      <c r="G1995" s="17"/>
      <c r="H1995" s="17"/>
      <c r="I1995" s="17"/>
      <c r="J1995" s="17"/>
      <c r="K1995" s="17"/>
      <c r="L1995" s="17"/>
    </row>
    <row r="1996" spans="7:12" x14ac:dyDescent="0.25">
      <c r="G1996" s="17"/>
      <c r="H1996" s="17"/>
      <c r="I1996" s="17"/>
      <c r="J1996" s="17"/>
      <c r="K1996" s="17"/>
      <c r="L1996" s="17"/>
    </row>
    <row r="1997" spans="7:12" x14ac:dyDescent="0.25">
      <c r="G1997" s="17"/>
      <c r="H1997" s="17"/>
      <c r="I1997" s="17"/>
      <c r="J1997" s="17"/>
      <c r="K1997" s="17"/>
      <c r="L1997" s="17"/>
    </row>
    <row r="1998" spans="7:12" x14ac:dyDescent="0.25">
      <c r="G1998" s="17"/>
      <c r="H1998" s="17"/>
      <c r="I1998" s="17"/>
      <c r="J1998" s="17"/>
      <c r="K1998" s="17"/>
      <c r="L1998" s="17"/>
    </row>
    <row r="1999" spans="7:12" x14ac:dyDescent="0.25">
      <c r="G1999" s="17"/>
      <c r="H1999" s="17"/>
      <c r="I1999" s="17"/>
      <c r="J1999" s="17"/>
      <c r="K1999" s="17"/>
      <c r="L1999" s="17"/>
    </row>
    <row r="2000" spans="7:12" x14ac:dyDescent="0.25">
      <c r="G2000" s="17"/>
      <c r="H2000" s="17"/>
      <c r="I2000" s="17"/>
      <c r="J2000" s="17"/>
      <c r="K2000" s="17"/>
      <c r="L2000" s="17"/>
    </row>
    <row r="2001" spans="7:12" x14ac:dyDescent="0.25">
      <c r="G2001" s="17"/>
      <c r="H2001" s="17"/>
      <c r="I2001" s="17"/>
      <c r="J2001" s="17"/>
      <c r="K2001" s="17"/>
      <c r="L2001" s="17"/>
    </row>
    <row r="2002" spans="7:12" x14ac:dyDescent="0.25">
      <c r="G2002" s="17"/>
      <c r="H2002" s="17"/>
      <c r="I2002" s="17"/>
      <c r="J2002" s="17"/>
      <c r="K2002" s="17"/>
      <c r="L2002" s="17"/>
    </row>
    <row r="2003" spans="7:12" x14ac:dyDescent="0.25">
      <c r="G2003" s="17"/>
      <c r="H2003" s="17"/>
      <c r="I2003" s="17"/>
      <c r="J2003" s="17"/>
      <c r="K2003" s="17"/>
      <c r="L2003" s="17"/>
    </row>
    <row r="2004" spans="7:12" x14ac:dyDescent="0.25">
      <c r="G2004" s="17"/>
      <c r="H2004" s="17"/>
      <c r="I2004" s="17"/>
      <c r="J2004" s="17"/>
      <c r="K2004" s="17"/>
      <c r="L2004" s="17"/>
    </row>
    <row r="2005" spans="7:12" x14ac:dyDescent="0.25">
      <c r="G2005" s="17"/>
      <c r="H2005" s="17"/>
      <c r="I2005" s="17"/>
      <c r="J2005" s="17"/>
      <c r="K2005" s="17"/>
      <c r="L2005" s="17"/>
    </row>
    <row r="2006" spans="7:12" x14ac:dyDescent="0.25">
      <c r="G2006" s="17"/>
      <c r="H2006" s="17"/>
      <c r="I2006" s="17"/>
      <c r="J2006" s="17"/>
      <c r="K2006" s="17"/>
      <c r="L2006" s="17"/>
    </row>
    <row r="2007" spans="7:12" x14ac:dyDescent="0.25">
      <c r="G2007" s="17"/>
      <c r="H2007" s="17"/>
      <c r="I2007" s="17"/>
      <c r="J2007" s="17"/>
      <c r="K2007" s="17"/>
      <c r="L2007" s="17"/>
    </row>
    <row r="2008" spans="7:12" x14ac:dyDescent="0.25">
      <c r="G2008" s="17"/>
      <c r="H2008" s="17"/>
      <c r="I2008" s="17"/>
      <c r="J2008" s="17"/>
      <c r="K2008" s="17"/>
      <c r="L2008" s="17"/>
    </row>
    <row r="2009" spans="7:12" x14ac:dyDescent="0.25">
      <c r="G2009" s="17"/>
      <c r="H2009" s="17"/>
      <c r="I2009" s="17"/>
      <c r="J2009" s="17"/>
      <c r="K2009" s="17"/>
      <c r="L2009" s="17"/>
    </row>
    <row r="2010" spans="7:12" x14ac:dyDescent="0.25">
      <c r="G2010" s="17"/>
      <c r="H2010" s="17"/>
      <c r="I2010" s="17"/>
      <c r="J2010" s="17"/>
      <c r="K2010" s="17"/>
      <c r="L2010" s="17"/>
    </row>
    <row r="2011" spans="7:12" x14ac:dyDescent="0.25">
      <c r="G2011" s="17"/>
      <c r="H2011" s="17"/>
      <c r="I2011" s="17"/>
      <c r="J2011" s="17"/>
      <c r="K2011" s="17"/>
      <c r="L2011" s="17"/>
    </row>
    <row r="2012" spans="7:12" x14ac:dyDescent="0.25">
      <c r="G2012" s="17"/>
      <c r="H2012" s="17"/>
      <c r="I2012" s="17"/>
      <c r="J2012" s="17"/>
      <c r="K2012" s="17"/>
      <c r="L2012" s="17"/>
    </row>
    <row r="2013" spans="7:12" x14ac:dyDescent="0.25">
      <c r="G2013" s="17"/>
      <c r="H2013" s="17"/>
      <c r="I2013" s="17"/>
      <c r="J2013" s="17"/>
      <c r="K2013" s="17"/>
      <c r="L2013" s="17"/>
    </row>
    <row r="2014" spans="7:12" x14ac:dyDescent="0.25">
      <c r="G2014" s="17"/>
      <c r="H2014" s="17"/>
      <c r="I2014" s="17"/>
      <c r="J2014" s="17"/>
      <c r="K2014" s="17"/>
      <c r="L2014" s="17"/>
    </row>
    <row r="2015" spans="7:12" x14ac:dyDescent="0.25">
      <c r="G2015" s="17"/>
      <c r="H2015" s="17"/>
      <c r="I2015" s="17"/>
      <c r="J2015" s="17"/>
      <c r="K2015" s="17"/>
      <c r="L2015" s="17"/>
    </row>
    <row r="2016" spans="7:12" x14ac:dyDescent="0.25">
      <c r="G2016" s="17"/>
      <c r="H2016" s="17"/>
      <c r="I2016" s="17"/>
      <c r="J2016" s="17"/>
      <c r="K2016" s="17"/>
      <c r="L2016" s="17"/>
    </row>
    <row r="2017" spans="7:12" x14ac:dyDescent="0.25">
      <c r="G2017" s="17"/>
      <c r="H2017" s="17"/>
      <c r="I2017" s="17"/>
      <c r="J2017" s="17"/>
      <c r="K2017" s="17"/>
      <c r="L2017" s="17"/>
    </row>
    <row r="2018" spans="7:12" x14ac:dyDescent="0.25">
      <c r="G2018" s="17"/>
      <c r="H2018" s="17"/>
      <c r="I2018" s="17"/>
      <c r="J2018" s="17"/>
      <c r="K2018" s="17"/>
      <c r="L2018" s="17"/>
    </row>
    <row r="2019" spans="7:12" x14ac:dyDescent="0.25">
      <c r="G2019" s="17"/>
      <c r="H2019" s="17"/>
      <c r="I2019" s="17"/>
      <c r="J2019" s="17"/>
      <c r="K2019" s="17"/>
      <c r="L2019" s="17"/>
    </row>
    <row r="2020" spans="7:12" x14ac:dyDescent="0.25">
      <c r="G2020" s="17"/>
      <c r="H2020" s="17"/>
      <c r="I2020" s="17"/>
      <c r="J2020" s="17"/>
      <c r="K2020" s="17"/>
      <c r="L2020" s="17"/>
    </row>
    <row r="2021" spans="7:12" x14ac:dyDescent="0.25">
      <c r="G2021" s="17"/>
      <c r="H2021" s="17"/>
      <c r="I2021" s="17"/>
      <c r="J2021" s="17"/>
      <c r="K2021" s="17"/>
      <c r="L2021" s="17"/>
    </row>
    <row r="2022" spans="7:12" x14ac:dyDescent="0.25">
      <c r="G2022" s="17"/>
      <c r="H2022" s="17"/>
      <c r="I2022" s="17"/>
      <c r="J2022" s="17"/>
      <c r="K2022" s="17"/>
      <c r="L2022" s="17"/>
    </row>
    <row r="2023" spans="7:12" x14ac:dyDescent="0.25">
      <c r="G2023" s="17"/>
      <c r="H2023" s="17"/>
      <c r="I2023" s="17"/>
      <c r="J2023" s="17"/>
      <c r="K2023" s="17"/>
      <c r="L2023" s="17"/>
    </row>
    <row r="2024" spans="7:12" x14ac:dyDescent="0.25">
      <c r="G2024" s="17"/>
      <c r="H2024" s="17"/>
      <c r="I2024" s="17"/>
      <c r="J2024" s="17"/>
      <c r="K2024" s="17"/>
      <c r="L2024" s="17"/>
    </row>
    <row r="2025" spans="7:12" x14ac:dyDescent="0.25">
      <c r="G2025" s="17"/>
      <c r="H2025" s="17"/>
      <c r="I2025" s="17"/>
      <c r="J2025" s="17"/>
      <c r="K2025" s="17"/>
      <c r="L2025" s="17"/>
    </row>
    <row r="2026" spans="7:12" x14ac:dyDescent="0.25">
      <c r="G2026" s="17"/>
      <c r="H2026" s="17"/>
      <c r="I2026" s="17"/>
      <c r="J2026" s="17"/>
      <c r="K2026" s="17"/>
      <c r="L2026" s="17"/>
    </row>
    <row r="2027" spans="7:12" x14ac:dyDescent="0.25">
      <c r="G2027" s="17"/>
      <c r="H2027" s="17"/>
      <c r="I2027" s="17"/>
      <c r="J2027" s="17"/>
      <c r="K2027" s="17"/>
      <c r="L2027" s="17"/>
    </row>
    <row r="2028" spans="7:12" x14ac:dyDescent="0.25">
      <c r="G2028" s="17"/>
      <c r="H2028" s="17"/>
      <c r="I2028" s="17"/>
      <c r="J2028" s="17"/>
      <c r="K2028" s="17"/>
      <c r="L2028" s="17"/>
    </row>
    <row r="2029" spans="7:12" x14ac:dyDescent="0.25">
      <c r="G2029" s="17"/>
      <c r="H2029" s="17"/>
      <c r="I2029" s="17"/>
      <c r="J2029" s="17"/>
      <c r="K2029" s="17"/>
      <c r="L2029" s="17"/>
    </row>
    <row r="2030" spans="7:12" x14ac:dyDescent="0.25">
      <c r="G2030" s="17"/>
      <c r="H2030" s="17"/>
      <c r="I2030" s="17"/>
      <c r="J2030" s="17"/>
      <c r="K2030" s="17"/>
      <c r="L2030" s="17"/>
    </row>
    <row r="2031" spans="7:12" x14ac:dyDescent="0.25">
      <c r="G2031" s="17"/>
      <c r="H2031" s="17"/>
      <c r="I2031" s="17"/>
      <c r="J2031" s="17"/>
      <c r="K2031" s="17"/>
      <c r="L2031" s="17"/>
    </row>
    <row r="2032" spans="7:12" x14ac:dyDescent="0.25">
      <c r="G2032" s="17"/>
      <c r="H2032" s="17"/>
      <c r="I2032" s="17"/>
      <c r="J2032" s="17"/>
      <c r="K2032" s="17"/>
      <c r="L2032" s="17"/>
    </row>
    <row r="2033" spans="7:12" x14ac:dyDescent="0.25">
      <c r="G2033" s="17"/>
      <c r="H2033" s="17"/>
      <c r="I2033" s="17"/>
      <c r="J2033" s="17"/>
      <c r="K2033" s="17"/>
      <c r="L2033" s="17"/>
    </row>
    <row r="2034" spans="7:12" x14ac:dyDescent="0.25">
      <c r="G2034" s="17"/>
      <c r="H2034" s="17"/>
      <c r="I2034" s="17"/>
      <c r="J2034" s="17"/>
      <c r="K2034" s="17"/>
      <c r="L2034" s="17"/>
    </row>
    <row r="2035" spans="7:12" x14ac:dyDescent="0.25">
      <c r="G2035" s="17"/>
      <c r="H2035" s="17"/>
      <c r="I2035" s="17"/>
      <c r="J2035" s="17"/>
      <c r="K2035" s="17"/>
      <c r="L2035" s="17"/>
    </row>
    <row r="2036" spans="7:12" x14ac:dyDescent="0.25">
      <c r="G2036" s="17"/>
      <c r="H2036" s="17"/>
      <c r="I2036" s="17"/>
      <c r="J2036" s="17"/>
      <c r="K2036" s="17"/>
      <c r="L2036" s="17"/>
    </row>
    <row r="2037" spans="7:12" x14ac:dyDescent="0.25">
      <c r="G2037" s="17"/>
      <c r="H2037" s="17"/>
      <c r="I2037" s="17"/>
      <c r="J2037" s="17"/>
      <c r="K2037" s="17"/>
      <c r="L2037" s="17"/>
    </row>
    <row r="2038" spans="7:12" x14ac:dyDescent="0.25">
      <c r="G2038" s="17"/>
      <c r="H2038" s="17"/>
      <c r="I2038" s="17"/>
      <c r="J2038" s="17"/>
      <c r="K2038" s="17"/>
      <c r="L2038" s="17"/>
    </row>
    <row r="2039" spans="7:12" x14ac:dyDescent="0.25">
      <c r="G2039" s="17"/>
      <c r="H2039" s="17"/>
      <c r="I2039" s="17"/>
      <c r="J2039" s="17"/>
      <c r="K2039" s="17"/>
      <c r="L2039" s="17"/>
    </row>
    <row r="2040" spans="7:12" x14ac:dyDescent="0.25">
      <c r="G2040" s="17"/>
      <c r="H2040" s="17"/>
      <c r="I2040" s="17"/>
      <c r="J2040" s="17"/>
      <c r="K2040" s="17"/>
      <c r="L2040" s="17"/>
    </row>
    <row r="2041" spans="7:12" x14ac:dyDescent="0.25">
      <c r="G2041" s="17"/>
      <c r="H2041" s="17"/>
      <c r="I2041" s="17"/>
      <c r="J2041" s="17"/>
      <c r="K2041" s="17"/>
      <c r="L2041" s="17"/>
    </row>
    <row r="2042" spans="7:12" x14ac:dyDescent="0.25">
      <c r="G2042" s="17"/>
      <c r="H2042" s="17"/>
      <c r="I2042" s="17"/>
      <c r="J2042" s="17"/>
      <c r="K2042" s="17"/>
      <c r="L2042" s="17"/>
    </row>
    <row r="2043" spans="7:12" x14ac:dyDescent="0.25">
      <c r="G2043" s="17"/>
      <c r="H2043" s="17"/>
      <c r="I2043" s="17"/>
      <c r="J2043" s="17"/>
      <c r="K2043" s="17"/>
      <c r="L2043" s="17"/>
    </row>
    <row r="2044" spans="7:12" x14ac:dyDescent="0.25">
      <c r="G2044" s="17"/>
      <c r="H2044" s="17"/>
      <c r="I2044" s="17"/>
      <c r="J2044" s="17"/>
      <c r="K2044" s="17"/>
      <c r="L2044" s="17"/>
    </row>
    <row r="2045" spans="7:12" x14ac:dyDescent="0.25">
      <c r="G2045" s="17"/>
      <c r="H2045" s="17"/>
      <c r="I2045" s="17"/>
      <c r="J2045" s="17"/>
      <c r="K2045" s="17"/>
      <c r="L2045" s="17"/>
    </row>
    <row r="2046" spans="7:12" x14ac:dyDescent="0.25">
      <c r="G2046" s="17"/>
      <c r="H2046" s="17"/>
      <c r="I2046" s="17"/>
      <c r="J2046" s="17"/>
      <c r="K2046" s="17"/>
      <c r="L2046" s="17"/>
    </row>
    <row r="2047" spans="7:12" x14ac:dyDescent="0.25">
      <c r="G2047" s="17"/>
      <c r="H2047" s="17"/>
      <c r="I2047" s="17"/>
      <c r="J2047" s="17"/>
      <c r="K2047" s="17"/>
      <c r="L2047" s="17"/>
    </row>
    <row r="2048" spans="7:12" x14ac:dyDescent="0.25">
      <c r="G2048" s="17"/>
      <c r="H2048" s="17"/>
      <c r="I2048" s="17"/>
      <c r="J2048" s="17"/>
      <c r="K2048" s="17"/>
      <c r="L2048" s="17"/>
    </row>
    <row r="2049" spans="7:12" x14ac:dyDescent="0.25">
      <c r="G2049" s="17"/>
      <c r="H2049" s="17"/>
      <c r="I2049" s="17"/>
      <c r="J2049" s="17"/>
      <c r="K2049" s="17"/>
      <c r="L2049" s="17"/>
    </row>
    <row r="2050" spans="7:12" x14ac:dyDescent="0.25">
      <c r="G2050" s="17"/>
      <c r="H2050" s="17"/>
      <c r="I2050" s="17"/>
      <c r="J2050" s="17"/>
      <c r="K2050" s="17"/>
      <c r="L2050" s="17"/>
    </row>
    <row r="2051" spans="7:12" x14ac:dyDescent="0.25">
      <c r="G2051" s="17"/>
      <c r="H2051" s="17"/>
      <c r="I2051" s="17"/>
      <c r="J2051" s="17"/>
      <c r="K2051" s="17"/>
      <c r="L2051" s="17"/>
    </row>
    <row r="2052" spans="7:12" x14ac:dyDescent="0.25">
      <c r="G2052" s="17"/>
      <c r="H2052" s="17"/>
      <c r="I2052" s="17"/>
      <c r="J2052" s="17"/>
      <c r="K2052" s="17"/>
      <c r="L2052" s="17"/>
    </row>
    <row r="2053" spans="7:12" x14ac:dyDescent="0.25">
      <c r="G2053" s="17"/>
      <c r="H2053" s="17"/>
      <c r="I2053" s="17"/>
      <c r="J2053" s="17"/>
      <c r="K2053" s="17"/>
      <c r="L2053" s="17"/>
    </row>
    <row r="2054" spans="7:12" x14ac:dyDescent="0.25">
      <c r="G2054" s="17"/>
      <c r="H2054" s="17"/>
      <c r="I2054" s="17"/>
      <c r="J2054" s="17"/>
      <c r="K2054" s="17"/>
      <c r="L2054" s="17"/>
    </row>
    <row r="2055" spans="7:12" x14ac:dyDescent="0.25">
      <c r="G2055" s="17"/>
      <c r="H2055" s="17"/>
      <c r="I2055" s="17"/>
      <c r="J2055" s="17"/>
      <c r="K2055" s="17"/>
      <c r="L2055" s="17"/>
    </row>
    <row r="2056" spans="7:12" x14ac:dyDescent="0.25">
      <c r="G2056" s="17"/>
      <c r="H2056" s="17"/>
      <c r="I2056" s="17"/>
      <c r="J2056" s="17"/>
      <c r="K2056" s="17"/>
      <c r="L2056" s="17"/>
    </row>
    <row r="2057" spans="7:12" x14ac:dyDescent="0.25">
      <c r="G2057" s="17"/>
      <c r="H2057" s="17"/>
      <c r="I2057" s="17"/>
      <c r="J2057" s="17"/>
      <c r="K2057" s="17"/>
      <c r="L2057" s="17"/>
    </row>
    <row r="2058" spans="7:12" x14ac:dyDescent="0.25">
      <c r="G2058" s="17"/>
      <c r="H2058" s="17"/>
      <c r="I2058" s="17"/>
      <c r="J2058" s="17"/>
      <c r="K2058" s="17"/>
      <c r="L2058" s="17"/>
    </row>
    <row r="2059" spans="7:12" x14ac:dyDescent="0.25">
      <c r="G2059" s="17"/>
      <c r="H2059" s="17"/>
      <c r="I2059" s="17"/>
      <c r="J2059" s="17"/>
      <c r="K2059" s="17"/>
      <c r="L2059" s="17"/>
    </row>
    <row r="2060" spans="7:12" x14ac:dyDescent="0.25">
      <c r="G2060" s="17"/>
      <c r="H2060" s="17"/>
      <c r="I2060" s="17"/>
      <c r="J2060" s="17"/>
      <c r="K2060" s="17"/>
      <c r="L2060" s="17"/>
    </row>
    <row r="2061" spans="7:12" x14ac:dyDescent="0.25">
      <c r="G2061" s="17"/>
      <c r="H2061" s="17"/>
      <c r="I2061" s="17"/>
      <c r="J2061" s="17"/>
      <c r="K2061" s="17"/>
      <c r="L2061" s="17"/>
    </row>
    <row r="2062" spans="7:12" x14ac:dyDescent="0.25">
      <c r="G2062" s="17"/>
      <c r="H2062" s="17"/>
      <c r="I2062" s="17"/>
      <c r="J2062" s="17"/>
      <c r="K2062" s="17"/>
      <c r="L2062" s="17"/>
    </row>
    <row r="2063" spans="7:12" x14ac:dyDescent="0.25">
      <c r="G2063" s="17"/>
      <c r="H2063" s="17"/>
      <c r="I2063" s="17"/>
      <c r="J2063" s="17"/>
      <c r="K2063" s="17"/>
      <c r="L2063" s="17"/>
    </row>
    <row r="2064" spans="7:12" x14ac:dyDescent="0.25">
      <c r="G2064" s="17"/>
      <c r="H2064" s="17"/>
      <c r="I2064" s="17"/>
      <c r="J2064" s="17"/>
      <c r="K2064" s="17"/>
      <c r="L2064" s="17"/>
    </row>
    <row r="2065" spans="7:12" x14ac:dyDescent="0.25">
      <c r="G2065" s="17"/>
      <c r="H2065" s="17"/>
      <c r="I2065" s="17"/>
      <c r="J2065" s="17"/>
      <c r="K2065" s="17"/>
      <c r="L2065" s="17"/>
    </row>
    <row r="2066" spans="7:12" x14ac:dyDescent="0.25">
      <c r="G2066" s="17"/>
      <c r="H2066" s="17"/>
      <c r="I2066" s="17"/>
      <c r="J2066" s="17"/>
      <c r="K2066" s="17"/>
      <c r="L2066" s="17"/>
    </row>
    <row r="2067" spans="7:12" x14ac:dyDescent="0.25">
      <c r="G2067" s="17"/>
      <c r="H2067" s="17"/>
      <c r="I2067" s="17"/>
      <c r="J2067" s="17"/>
      <c r="K2067" s="17"/>
      <c r="L2067" s="17"/>
    </row>
    <row r="2068" spans="7:12" x14ac:dyDescent="0.25">
      <c r="G2068" s="17"/>
      <c r="H2068" s="17"/>
      <c r="I2068" s="17"/>
      <c r="J2068" s="17"/>
      <c r="K2068" s="17"/>
      <c r="L2068" s="17"/>
    </row>
    <row r="2069" spans="7:12" x14ac:dyDescent="0.25">
      <c r="G2069" s="17"/>
      <c r="H2069" s="17"/>
      <c r="I2069" s="17"/>
      <c r="J2069" s="17"/>
      <c r="K2069" s="17"/>
      <c r="L2069" s="17"/>
    </row>
    <row r="2070" spans="7:12" x14ac:dyDescent="0.25">
      <c r="G2070" s="17"/>
      <c r="H2070" s="17"/>
      <c r="I2070" s="17"/>
      <c r="J2070" s="17"/>
      <c r="K2070" s="17"/>
      <c r="L2070" s="17"/>
    </row>
    <row r="2071" spans="7:12" x14ac:dyDescent="0.25">
      <c r="G2071" s="17"/>
      <c r="H2071" s="17"/>
      <c r="I2071" s="17"/>
      <c r="J2071" s="17"/>
      <c r="K2071" s="17"/>
      <c r="L2071" s="17"/>
    </row>
    <row r="2072" spans="7:12" x14ac:dyDescent="0.25">
      <c r="G2072" s="17"/>
      <c r="H2072" s="17"/>
      <c r="I2072" s="17"/>
      <c r="J2072" s="17"/>
      <c r="K2072" s="17"/>
      <c r="L2072" s="17"/>
    </row>
    <row r="2073" spans="7:12" x14ac:dyDescent="0.25">
      <c r="G2073" s="17"/>
      <c r="H2073" s="17"/>
      <c r="I2073" s="17"/>
      <c r="J2073" s="17"/>
      <c r="K2073" s="17"/>
      <c r="L2073" s="17"/>
    </row>
    <row r="2074" spans="7:12" x14ac:dyDescent="0.25">
      <c r="G2074" s="17"/>
      <c r="H2074" s="17"/>
      <c r="I2074" s="17"/>
      <c r="J2074" s="17"/>
      <c r="K2074" s="17"/>
      <c r="L2074" s="17"/>
    </row>
    <row r="2075" spans="7:12" x14ac:dyDescent="0.25">
      <c r="G2075" s="17"/>
      <c r="H2075" s="17"/>
      <c r="I2075" s="17"/>
      <c r="J2075" s="17"/>
      <c r="K2075" s="17"/>
      <c r="L2075" s="17"/>
    </row>
    <row r="2076" spans="7:12" x14ac:dyDescent="0.25">
      <c r="G2076" s="17"/>
      <c r="H2076" s="17"/>
      <c r="I2076" s="17"/>
      <c r="J2076" s="17"/>
      <c r="K2076" s="17"/>
      <c r="L2076" s="17"/>
    </row>
    <row r="2077" spans="7:12" x14ac:dyDescent="0.25">
      <c r="G2077" s="17"/>
      <c r="H2077" s="17"/>
      <c r="I2077" s="17"/>
      <c r="J2077" s="17"/>
      <c r="K2077" s="17"/>
      <c r="L2077" s="17"/>
    </row>
    <row r="2078" spans="7:12" x14ac:dyDescent="0.25">
      <c r="G2078" s="17"/>
      <c r="H2078" s="17"/>
      <c r="I2078" s="17"/>
      <c r="J2078" s="17"/>
      <c r="K2078" s="17"/>
      <c r="L2078" s="17"/>
    </row>
    <row r="2079" spans="7:12" x14ac:dyDescent="0.25">
      <c r="G2079" s="17"/>
      <c r="H2079" s="17"/>
      <c r="I2079" s="17"/>
      <c r="J2079" s="17"/>
      <c r="K2079" s="17"/>
      <c r="L2079" s="17"/>
    </row>
    <row r="2080" spans="7:12" x14ac:dyDescent="0.25">
      <c r="G2080" s="17"/>
      <c r="H2080" s="17"/>
      <c r="I2080" s="17"/>
      <c r="J2080" s="17"/>
      <c r="K2080" s="17"/>
      <c r="L2080" s="17"/>
    </row>
    <row r="2081" spans="7:12" x14ac:dyDescent="0.25">
      <c r="G2081" s="17"/>
      <c r="H2081" s="17"/>
      <c r="I2081" s="17"/>
      <c r="J2081" s="17"/>
      <c r="K2081" s="17"/>
      <c r="L2081" s="17"/>
    </row>
    <row r="2082" spans="7:12" x14ac:dyDescent="0.25">
      <c r="G2082" s="17"/>
      <c r="H2082" s="17"/>
      <c r="I2082" s="17"/>
      <c r="J2082" s="17"/>
      <c r="K2082" s="17"/>
      <c r="L2082" s="17"/>
    </row>
    <row r="2083" spans="7:12" x14ac:dyDescent="0.25">
      <c r="G2083" s="17"/>
      <c r="H2083" s="17"/>
      <c r="I2083" s="17"/>
      <c r="J2083" s="17"/>
      <c r="K2083" s="17"/>
      <c r="L2083" s="17"/>
    </row>
    <row r="2084" spans="7:12" x14ac:dyDescent="0.25">
      <c r="G2084" s="17"/>
      <c r="H2084" s="17"/>
      <c r="I2084" s="17"/>
      <c r="J2084" s="17"/>
      <c r="K2084" s="17"/>
      <c r="L2084" s="17"/>
    </row>
    <row r="2085" spans="7:12" x14ac:dyDescent="0.25">
      <c r="G2085" s="17"/>
      <c r="H2085" s="17"/>
      <c r="I2085" s="17"/>
      <c r="J2085" s="17"/>
      <c r="K2085" s="17"/>
      <c r="L2085" s="17"/>
    </row>
    <row r="2086" spans="7:12" x14ac:dyDescent="0.25">
      <c r="G2086" s="17"/>
      <c r="H2086" s="17"/>
      <c r="I2086" s="17"/>
      <c r="J2086" s="17"/>
      <c r="K2086" s="17"/>
      <c r="L2086" s="17"/>
    </row>
    <row r="2087" spans="7:12" x14ac:dyDescent="0.25">
      <c r="G2087" s="17"/>
      <c r="H2087" s="17"/>
      <c r="I2087" s="17"/>
      <c r="J2087" s="17"/>
      <c r="K2087" s="17"/>
      <c r="L2087" s="17"/>
    </row>
    <row r="2088" spans="7:12" x14ac:dyDescent="0.25">
      <c r="G2088" s="17"/>
      <c r="H2088" s="17"/>
      <c r="I2088" s="17"/>
      <c r="J2088" s="17"/>
      <c r="K2088" s="17"/>
      <c r="L2088" s="17"/>
    </row>
    <row r="2089" spans="7:12" x14ac:dyDescent="0.25">
      <c r="G2089" s="17"/>
      <c r="H2089" s="17"/>
      <c r="I2089" s="17"/>
      <c r="J2089" s="17"/>
      <c r="K2089" s="17"/>
      <c r="L2089" s="17"/>
    </row>
    <row r="2090" spans="7:12" x14ac:dyDescent="0.25">
      <c r="G2090" s="17"/>
      <c r="H2090" s="17"/>
      <c r="I2090" s="17"/>
      <c r="J2090" s="17"/>
      <c r="K2090" s="17"/>
      <c r="L2090" s="17"/>
    </row>
    <row r="2091" spans="7:12" x14ac:dyDescent="0.25">
      <c r="G2091" s="17"/>
      <c r="H2091" s="17"/>
      <c r="I2091" s="17"/>
      <c r="J2091" s="17"/>
      <c r="K2091" s="17"/>
      <c r="L2091" s="17"/>
    </row>
    <row r="2092" spans="7:12" x14ac:dyDescent="0.25">
      <c r="G2092" s="17"/>
      <c r="H2092" s="17"/>
      <c r="I2092" s="17"/>
      <c r="J2092" s="17"/>
      <c r="K2092" s="17"/>
      <c r="L2092" s="17"/>
    </row>
    <row r="2093" spans="7:12" x14ac:dyDescent="0.25">
      <c r="G2093" s="17"/>
      <c r="H2093" s="17"/>
      <c r="I2093" s="17"/>
      <c r="J2093" s="17"/>
      <c r="K2093" s="17"/>
      <c r="L2093" s="17"/>
    </row>
    <row r="2094" spans="7:12" x14ac:dyDescent="0.25">
      <c r="G2094" s="17"/>
      <c r="H2094" s="17"/>
      <c r="I2094" s="17"/>
      <c r="J2094" s="17"/>
      <c r="K2094" s="17"/>
      <c r="L2094" s="17"/>
    </row>
    <row r="2095" spans="7:12" x14ac:dyDescent="0.25">
      <c r="G2095" s="17"/>
      <c r="H2095" s="17"/>
      <c r="I2095" s="17"/>
      <c r="J2095" s="17"/>
      <c r="K2095" s="17"/>
      <c r="L2095" s="17"/>
    </row>
    <row r="2096" spans="7:12" x14ac:dyDescent="0.25">
      <c r="G2096" s="17"/>
      <c r="H2096" s="17"/>
      <c r="I2096" s="17"/>
      <c r="J2096" s="17"/>
      <c r="K2096" s="17"/>
      <c r="L2096" s="17"/>
    </row>
    <row r="2097" spans="7:12" x14ac:dyDescent="0.25">
      <c r="G2097" s="17"/>
      <c r="H2097" s="17"/>
      <c r="I2097" s="17"/>
      <c r="J2097" s="17"/>
      <c r="K2097" s="17"/>
      <c r="L2097" s="17"/>
    </row>
    <row r="2098" spans="7:12" x14ac:dyDescent="0.25">
      <c r="G2098" s="17"/>
      <c r="H2098" s="17"/>
      <c r="I2098" s="17"/>
      <c r="J2098" s="17"/>
      <c r="K2098" s="17"/>
      <c r="L2098" s="17"/>
    </row>
    <row r="2099" spans="7:12" x14ac:dyDescent="0.25">
      <c r="G2099" s="17"/>
      <c r="H2099" s="17"/>
      <c r="I2099" s="17"/>
      <c r="J2099" s="17"/>
      <c r="K2099" s="17"/>
      <c r="L2099" s="17"/>
    </row>
    <row r="2100" spans="7:12" x14ac:dyDescent="0.25">
      <c r="G2100" s="17"/>
      <c r="H2100" s="17"/>
      <c r="I2100" s="17"/>
      <c r="J2100" s="17"/>
      <c r="K2100" s="17"/>
      <c r="L2100" s="17"/>
    </row>
    <row r="2101" spans="7:12" x14ac:dyDescent="0.25">
      <c r="G2101" s="17"/>
      <c r="H2101" s="17"/>
      <c r="I2101" s="17"/>
      <c r="J2101" s="17"/>
      <c r="K2101" s="17"/>
      <c r="L2101" s="17"/>
    </row>
    <row r="2102" spans="7:12" x14ac:dyDescent="0.25">
      <c r="G2102" s="17"/>
      <c r="H2102" s="17"/>
      <c r="I2102" s="17"/>
      <c r="J2102" s="17"/>
      <c r="K2102" s="17"/>
      <c r="L2102" s="17"/>
    </row>
    <row r="2103" spans="7:12" x14ac:dyDescent="0.25">
      <c r="G2103" s="17"/>
      <c r="H2103" s="17"/>
      <c r="I2103" s="17"/>
      <c r="J2103" s="17"/>
      <c r="K2103" s="17"/>
      <c r="L2103" s="17"/>
    </row>
    <row r="2104" spans="7:12" x14ac:dyDescent="0.25">
      <c r="G2104" s="17"/>
      <c r="H2104" s="17"/>
      <c r="I2104" s="17"/>
      <c r="J2104" s="17"/>
      <c r="K2104" s="17"/>
      <c r="L2104" s="17"/>
    </row>
    <row r="2105" spans="7:12" x14ac:dyDescent="0.25">
      <c r="G2105" s="17"/>
      <c r="H2105" s="17"/>
      <c r="I2105" s="17"/>
      <c r="J2105" s="17"/>
      <c r="K2105" s="17"/>
      <c r="L2105" s="17"/>
    </row>
    <row r="2106" spans="7:12" x14ac:dyDescent="0.25">
      <c r="G2106" s="17"/>
      <c r="H2106" s="17"/>
      <c r="I2106" s="17"/>
      <c r="J2106" s="17"/>
      <c r="K2106" s="17"/>
      <c r="L2106" s="17"/>
    </row>
    <row r="2107" spans="7:12" x14ac:dyDescent="0.25">
      <c r="G2107" s="17"/>
      <c r="H2107" s="17"/>
      <c r="I2107" s="17"/>
      <c r="J2107" s="17"/>
      <c r="K2107" s="17"/>
      <c r="L2107" s="17"/>
    </row>
    <row r="2108" spans="7:12" x14ac:dyDescent="0.25">
      <c r="G2108" s="17"/>
      <c r="H2108" s="17"/>
      <c r="I2108" s="17"/>
      <c r="J2108" s="17"/>
      <c r="K2108" s="17"/>
      <c r="L2108" s="17"/>
    </row>
    <row r="2109" spans="7:12" x14ac:dyDescent="0.25">
      <c r="G2109" s="17"/>
      <c r="H2109" s="17"/>
      <c r="I2109" s="17"/>
      <c r="J2109" s="17"/>
      <c r="K2109" s="17"/>
      <c r="L2109" s="17"/>
    </row>
    <row r="2110" spans="7:12" x14ac:dyDescent="0.25">
      <c r="G2110" s="17"/>
      <c r="H2110" s="17"/>
      <c r="I2110" s="17"/>
      <c r="J2110" s="17"/>
      <c r="K2110" s="17"/>
      <c r="L2110" s="17"/>
    </row>
    <row r="2111" spans="7:12" x14ac:dyDescent="0.25">
      <c r="G2111" s="17"/>
      <c r="H2111" s="17"/>
      <c r="I2111" s="17"/>
      <c r="J2111" s="17"/>
      <c r="K2111" s="17"/>
      <c r="L2111" s="17"/>
    </row>
    <row r="2112" spans="7:12" x14ac:dyDescent="0.25">
      <c r="G2112" s="17"/>
      <c r="H2112" s="17"/>
      <c r="I2112" s="17"/>
      <c r="J2112" s="17"/>
      <c r="K2112" s="17"/>
      <c r="L2112" s="17"/>
    </row>
    <row r="2113" spans="7:12" x14ac:dyDescent="0.25">
      <c r="G2113" s="17"/>
      <c r="H2113" s="17"/>
      <c r="I2113" s="17"/>
      <c r="J2113" s="17"/>
      <c r="K2113" s="17"/>
      <c r="L2113" s="17"/>
    </row>
    <row r="2114" spans="7:12" x14ac:dyDescent="0.25">
      <c r="G2114" s="17"/>
      <c r="H2114" s="17"/>
      <c r="I2114" s="17"/>
      <c r="J2114" s="17"/>
      <c r="K2114" s="17"/>
      <c r="L2114" s="17"/>
    </row>
    <row r="2115" spans="7:12" x14ac:dyDescent="0.25">
      <c r="G2115" s="17"/>
      <c r="H2115" s="17"/>
      <c r="I2115" s="17"/>
      <c r="J2115" s="17"/>
      <c r="K2115" s="17"/>
      <c r="L2115" s="17"/>
    </row>
    <row r="2116" spans="7:12" x14ac:dyDescent="0.25">
      <c r="G2116" s="17"/>
      <c r="H2116" s="17"/>
      <c r="I2116" s="17"/>
      <c r="J2116" s="17"/>
      <c r="K2116" s="17"/>
      <c r="L2116" s="17"/>
    </row>
    <row r="2117" spans="7:12" x14ac:dyDescent="0.25">
      <c r="G2117" s="17"/>
      <c r="H2117" s="17"/>
      <c r="I2117" s="17"/>
      <c r="J2117" s="17"/>
      <c r="K2117" s="17"/>
      <c r="L2117" s="17"/>
    </row>
    <row r="2118" spans="7:12" x14ac:dyDescent="0.25">
      <c r="G2118" s="17"/>
      <c r="H2118" s="17"/>
      <c r="I2118" s="17"/>
      <c r="J2118" s="17"/>
      <c r="K2118" s="17"/>
      <c r="L2118" s="17"/>
    </row>
    <row r="2119" spans="7:12" x14ac:dyDescent="0.25">
      <c r="G2119" s="17"/>
      <c r="H2119" s="17"/>
      <c r="I2119" s="17"/>
      <c r="J2119" s="17"/>
      <c r="K2119" s="17"/>
      <c r="L2119" s="17"/>
    </row>
    <row r="2120" spans="7:12" x14ac:dyDescent="0.25">
      <c r="G2120" s="17"/>
      <c r="H2120" s="17"/>
      <c r="I2120" s="17"/>
      <c r="J2120" s="17"/>
      <c r="K2120" s="17"/>
      <c r="L2120" s="17"/>
    </row>
    <row r="2121" spans="7:12" x14ac:dyDescent="0.25">
      <c r="G2121" s="17"/>
      <c r="H2121" s="17"/>
      <c r="I2121" s="17"/>
      <c r="J2121" s="17"/>
      <c r="K2121" s="17"/>
      <c r="L2121" s="17"/>
    </row>
    <row r="2122" spans="7:12" x14ac:dyDescent="0.25">
      <c r="G2122" s="17"/>
      <c r="H2122" s="17"/>
      <c r="I2122" s="17"/>
      <c r="J2122" s="17"/>
      <c r="K2122" s="17"/>
      <c r="L2122" s="17"/>
    </row>
    <row r="2123" spans="7:12" x14ac:dyDescent="0.25">
      <c r="G2123" s="17"/>
      <c r="H2123" s="17"/>
      <c r="I2123" s="17"/>
      <c r="J2123" s="17"/>
      <c r="K2123" s="17"/>
      <c r="L2123" s="17"/>
    </row>
    <row r="2124" spans="7:12" x14ac:dyDescent="0.25">
      <c r="G2124" s="17"/>
      <c r="H2124" s="17"/>
      <c r="I2124" s="17"/>
      <c r="J2124" s="17"/>
      <c r="K2124" s="17"/>
      <c r="L2124" s="17"/>
    </row>
    <row r="2125" spans="7:12" x14ac:dyDescent="0.25">
      <c r="G2125" s="17"/>
      <c r="H2125" s="17"/>
      <c r="I2125" s="17"/>
      <c r="J2125" s="17"/>
      <c r="K2125" s="17"/>
      <c r="L2125" s="17"/>
    </row>
    <row r="2126" spans="7:12" x14ac:dyDescent="0.25">
      <c r="G2126" s="17"/>
      <c r="H2126" s="17"/>
      <c r="I2126" s="17"/>
      <c r="J2126" s="17"/>
      <c r="K2126" s="17"/>
      <c r="L2126" s="17"/>
    </row>
    <row r="2127" spans="7:12" x14ac:dyDescent="0.25">
      <c r="G2127" s="17"/>
      <c r="H2127" s="17"/>
      <c r="I2127" s="17"/>
      <c r="J2127" s="17"/>
      <c r="K2127" s="17"/>
      <c r="L2127" s="17"/>
    </row>
    <row r="2128" spans="7:12" x14ac:dyDescent="0.25">
      <c r="G2128" s="17"/>
      <c r="H2128" s="17"/>
      <c r="I2128" s="17"/>
      <c r="J2128" s="17"/>
      <c r="K2128" s="17"/>
      <c r="L2128" s="17"/>
    </row>
    <row r="2129" spans="7:12" x14ac:dyDescent="0.25">
      <c r="G2129" s="17"/>
      <c r="H2129" s="17"/>
      <c r="I2129" s="17"/>
      <c r="J2129" s="17"/>
      <c r="K2129" s="17"/>
      <c r="L2129" s="17"/>
    </row>
    <row r="2130" spans="7:12" x14ac:dyDescent="0.25">
      <c r="G2130" s="17"/>
      <c r="H2130" s="17"/>
      <c r="I2130" s="17"/>
      <c r="J2130" s="17"/>
      <c r="K2130" s="17"/>
      <c r="L2130" s="17"/>
    </row>
    <row r="2131" spans="7:12" x14ac:dyDescent="0.25">
      <c r="G2131" s="17"/>
      <c r="H2131" s="17"/>
      <c r="I2131" s="17"/>
      <c r="J2131" s="17"/>
      <c r="K2131" s="17"/>
      <c r="L2131" s="17"/>
    </row>
    <row r="2132" spans="7:12" x14ac:dyDescent="0.25">
      <c r="G2132" s="17"/>
      <c r="H2132" s="17"/>
      <c r="I2132" s="17"/>
      <c r="J2132" s="17"/>
      <c r="K2132" s="17"/>
      <c r="L2132" s="17"/>
    </row>
    <row r="2133" spans="7:12" x14ac:dyDescent="0.25">
      <c r="G2133" s="17"/>
      <c r="H2133" s="17"/>
      <c r="I2133" s="17"/>
      <c r="J2133" s="17"/>
      <c r="K2133" s="17"/>
      <c r="L2133" s="17"/>
    </row>
    <row r="2134" spans="7:12" x14ac:dyDescent="0.25">
      <c r="G2134" s="17"/>
      <c r="H2134" s="17"/>
      <c r="I2134" s="17"/>
      <c r="J2134" s="17"/>
      <c r="K2134" s="17"/>
      <c r="L2134" s="17"/>
    </row>
    <row r="2135" spans="7:12" x14ac:dyDescent="0.25">
      <c r="G2135" s="17"/>
      <c r="H2135" s="17"/>
      <c r="I2135" s="17"/>
      <c r="J2135" s="17"/>
      <c r="K2135" s="17"/>
      <c r="L2135" s="17"/>
    </row>
    <row r="2136" spans="7:12" x14ac:dyDescent="0.25">
      <c r="G2136" s="17"/>
      <c r="H2136" s="17"/>
      <c r="I2136" s="17"/>
      <c r="J2136" s="17"/>
      <c r="K2136" s="17"/>
      <c r="L2136" s="17"/>
    </row>
    <row r="2137" spans="7:12" x14ac:dyDescent="0.25">
      <c r="G2137" s="17"/>
      <c r="H2137" s="17"/>
      <c r="I2137" s="17"/>
      <c r="J2137" s="17"/>
      <c r="K2137" s="17"/>
      <c r="L2137" s="17"/>
    </row>
    <row r="2138" spans="7:12" x14ac:dyDescent="0.25">
      <c r="G2138" s="17"/>
      <c r="H2138" s="17"/>
      <c r="I2138" s="17"/>
      <c r="J2138" s="17"/>
      <c r="K2138" s="17"/>
      <c r="L2138" s="17"/>
    </row>
    <row r="2139" spans="7:12" x14ac:dyDescent="0.25">
      <c r="G2139" s="17"/>
      <c r="H2139" s="17"/>
      <c r="I2139" s="17"/>
      <c r="J2139" s="17"/>
      <c r="K2139" s="17"/>
      <c r="L2139" s="17"/>
    </row>
    <row r="2140" spans="7:12" x14ac:dyDescent="0.25">
      <c r="G2140" s="17"/>
      <c r="H2140" s="17"/>
      <c r="I2140" s="17"/>
      <c r="J2140" s="17"/>
      <c r="K2140" s="17"/>
      <c r="L2140" s="17"/>
    </row>
    <row r="2141" spans="7:12" x14ac:dyDescent="0.25">
      <c r="G2141" s="17"/>
      <c r="H2141" s="17"/>
      <c r="I2141" s="17"/>
      <c r="J2141" s="17"/>
      <c r="K2141" s="17"/>
      <c r="L2141" s="17"/>
    </row>
    <row r="2142" spans="7:12" x14ac:dyDescent="0.25">
      <c r="G2142" s="17"/>
      <c r="H2142" s="17"/>
      <c r="I2142" s="17"/>
      <c r="J2142" s="17"/>
      <c r="K2142" s="17"/>
      <c r="L2142" s="17"/>
    </row>
    <row r="2143" spans="7:12" x14ac:dyDescent="0.25">
      <c r="G2143" s="17"/>
      <c r="H2143" s="17"/>
      <c r="I2143" s="17"/>
      <c r="J2143" s="17"/>
      <c r="K2143" s="17"/>
      <c r="L2143" s="17"/>
    </row>
    <row r="2144" spans="7:12" x14ac:dyDescent="0.25">
      <c r="G2144" s="17"/>
      <c r="H2144" s="17"/>
      <c r="I2144" s="17"/>
      <c r="J2144" s="17"/>
      <c r="K2144" s="17"/>
      <c r="L2144" s="17"/>
    </row>
    <row r="2145" spans="7:12" x14ac:dyDescent="0.25">
      <c r="G2145" s="17"/>
      <c r="H2145" s="17"/>
      <c r="I2145" s="17"/>
      <c r="J2145" s="17"/>
      <c r="K2145" s="17"/>
      <c r="L2145" s="17"/>
    </row>
    <row r="2146" spans="7:12" x14ac:dyDescent="0.25">
      <c r="G2146" s="17"/>
      <c r="H2146" s="17"/>
      <c r="I2146" s="17"/>
      <c r="J2146" s="17"/>
      <c r="K2146" s="17"/>
      <c r="L2146" s="17"/>
    </row>
    <row r="2147" spans="7:12" x14ac:dyDescent="0.25">
      <c r="G2147" s="17"/>
      <c r="H2147" s="17"/>
      <c r="I2147" s="17"/>
      <c r="J2147" s="17"/>
      <c r="K2147" s="17"/>
      <c r="L2147" s="17"/>
    </row>
    <row r="2148" spans="7:12" x14ac:dyDescent="0.25">
      <c r="G2148" s="17"/>
      <c r="H2148" s="17"/>
      <c r="I2148" s="17"/>
      <c r="J2148" s="17"/>
      <c r="K2148" s="17"/>
      <c r="L2148" s="17"/>
    </row>
    <row r="2149" spans="7:12" x14ac:dyDescent="0.25">
      <c r="G2149" s="17"/>
      <c r="H2149" s="17"/>
      <c r="I2149" s="17"/>
      <c r="J2149" s="17"/>
      <c r="K2149" s="17"/>
      <c r="L2149" s="17"/>
    </row>
    <row r="2150" spans="7:12" x14ac:dyDescent="0.25">
      <c r="G2150" s="17"/>
      <c r="H2150" s="17"/>
      <c r="I2150" s="17"/>
      <c r="J2150" s="17"/>
      <c r="K2150" s="17"/>
      <c r="L2150" s="17"/>
    </row>
    <row r="2151" spans="7:12" x14ac:dyDescent="0.25">
      <c r="G2151" s="17"/>
      <c r="H2151" s="17"/>
      <c r="I2151" s="17"/>
      <c r="J2151" s="17"/>
      <c r="K2151" s="17"/>
      <c r="L2151" s="17"/>
    </row>
    <row r="2152" spans="7:12" x14ac:dyDescent="0.25">
      <c r="G2152" s="17"/>
      <c r="H2152" s="17"/>
      <c r="I2152" s="17"/>
      <c r="J2152" s="17"/>
      <c r="K2152" s="17"/>
      <c r="L2152" s="17"/>
    </row>
    <row r="2153" spans="7:12" x14ac:dyDescent="0.25">
      <c r="G2153" s="17"/>
      <c r="H2153" s="17"/>
      <c r="I2153" s="17"/>
      <c r="J2153" s="17"/>
      <c r="K2153" s="17"/>
      <c r="L2153" s="17"/>
    </row>
    <row r="2154" spans="7:12" x14ac:dyDescent="0.25">
      <c r="G2154" s="17"/>
      <c r="H2154" s="17"/>
      <c r="I2154" s="17"/>
      <c r="J2154" s="17"/>
      <c r="K2154" s="17"/>
      <c r="L2154" s="17"/>
    </row>
    <row r="2155" spans="7:12" x14ac:dyDescent="0.25">
      <c r="G2155" s="17"/>
      <c r="H2155" s="17"/>
      <c r="I2155" s="17"/>
      <c r="J2155" s="17"/>
      <c r="K2155" s="17"/>
      <c r="L2155" s="17"/>
    </row>
    <row r="2156" spans="7:12" x14ac:dyDescent="0.25">
      <c r="G2156" s="17"/>
      <c r="H2156" s="17"/>
      <c r="I2156" s="17"/>
      <c r="J2156" s="17"/>
      <c r="K2156" s="17"/>
      <c r="L2156" s="17"/>
    </row>
    <row r="2157" spans="7:12" x14ac:dyDescent="0.25">
      <c r="G2157" s="17"/>
      <c r="H2157" s="17"/>
      <c r="I2157" s="17"/>
      <c r="J2157" s="17"/>
      <c r="K2157" s="17"/>
      <c r="L2157" s="17"/>
    </row>
    <row r="2158" spans="7:12" x14ac:dyDescent="0.25">
      <c r="G2158" s="17"/>
      <c r="H2158" s="17"/>
      <c r="I2158" s="17"/>
      <c r="J2158" s="17"/>
      <c r="K2158" s="17"/>
      <c r="L2158" s="17"/>
    </row>
    <row r="2159" spans="7:12" x14ac:dyDescent="0.25">
      <c r="G2159" s="17"/>
      <c r="H2159" s="17"/>
      <c r="I2159" s="17"/>
      <c r="J2159" s="17"/>
      <c r="K2159" s="17"/>
      <c r="L2159" s="17"/>
    </row>
    <row r="2160" spans="7:12" x14ac:dyDescent="0.25">
      <c r="G2160" s="17"/>
      <c r="H2160" s="17"/>
      <c r="I2160" s="17"/>
      <c r="J2160" s="17"/>
      <c r="K2160" s="17"/>
      <c r="L2160" s="17"/>
    </row>
    <row r="2161" spans="7:12" x14ac:dyDescent="0.25">
      <c r="G2161" s="17"/>
      <c r="H2161" s="17"/>
      <c r="I2161" s="17"/>
      <c r="J2161" s="17"/>
      <c r="K2161" s="17"/>
      <c r="L2161" s="17"/>
    </row>
    <row r="2162" spans="7:12" x14ac:dyDescent="0.25">
      <c r="G2162" s="17"/>
      <c r="H2162" s="17"/>
      <c r="I2162" s="17"/>
      <c r="J2162" s="17"/>
      <c r="K2162" s="17"/>
      <c r="L2162" s="17"/>
    </row>
    <row r="2163" spans="7:12" x14ac:dyDescent="0.25">
      <c r="G2163" s="17"/>
      <c r="H2163" s="17"/>
      <c r="I2163" s="17"/>
      <c r="J2163" s="17"/>
      <c r="K2163" s="17"/>
      <c r="L2163" s="17"/>
    </row>
    <row r="2164" spans="7:12" x14ac:dyDescent="0.25">
      <c r="G2164" s="17"/>
      <c r="H2164" s="17"/>
      <c r="I2164" s="17"/>
      <c r="J2164" s="17"/>
      <c r="K2164" s="17"/>
      <c r="L2164" s="17"/>
    </row>
    <row r="2165" spans="7:12" x14ac:dyDescent="0.25">
      <c r="G2165" s="17"/>
      <c r="H2165" s="17"/>
      <c r="I2165" s="17"/>
      <c r="J2165" s="17"/>
      <c r="K2165" s="17"/>
      <c r="L2165" s="17"/>
    </row>
    <row r="2166" spans="7:12" x14ac:dyDescent="0.25">
      <c r="G2166" s="17"/>
      <c r="H2166" s="17"/>
      <c r="I2166" s="17"/>
      <c r="J2166" s="17"/>
      <c r="K2166" s="17"/>
      <c r="L2166" s="17"/>
    </row>
    <row r="2167" spans="7:12" x14ac:dyDescent="0.25">
      <c r="G2167" s="17"/>
      <c r="H2167" s="17"/>
      <c r="I2167" s="17"/>
      <c r="J2167" s="17"/>
      <c r="K2167" s="17"/>
      <c r="L2167" s="17"/>
    </row>
    <row r="2168" spans="7:12" x14ac:dyDescent="0.25">
      <c r="G2168" s="17"/>
      <c r="H2168" s="17"/>
      <c r="I2168" s="17"/>
      <c r="J2168" s="17"/>
      <c r="K2168" s="17"/>
      <c r="L2168" s="17"/>
    </row>
    <row r="2169" spans="7:12" x14ac:dyDescent="0.25">
      <c r="G2169" s="17"/>
      <c r="H2169" s="17"/>
      <c r="I2169" s="17"/>
      <c r="J2169" s="17"/>
      <c r="K2169" s="17"/>
      <c r="L2169" s="17"/>
    </row>
    <row r="2170" spans="7:12" x14ac:dyDescent="0.25">
      <c r="G2170" s="17"/>
      <c r="H2170" s="17"/>
      <c r="I2170" s="17"/>
      <c r="J2170" s="17"/>
      <c r="K2170" s="17"/>
      <c r="L2170" s="17"/>
    </row>
    <row r="2171" spans="7:12" x14ac:dyDescent="0.25">
      <c r="G2171" s="17"/>
      <c r="H2171" s="17"/>
      <c r="I2171" s="17"/>
      <c r="J2171" s="17"/>
      <c r="K2171" s="17"/>
      <c r="L2171" s="17"/>
    </row>
    <row r="2172" spans="7:12" x14ac:dyDescent="0.25">
      <c r="G2172" s="17"/>
      <c r="H2172" s="17"/>
      <c r="I2172" s="17"/>
      <c r="J2172" s="17"/>
      <c r="K2172" s="17"/>
      <c r="L2172" s="17"/>
    </row>
    <row r="2173" spans="7:12" x14ac:dyDescent="0.25">
      <c r="G2173" s="17"/>
      <c r="H2173" s="17"/>
      <c r="I2173" s="17"/>
      <c r="J2173" s="17"/>
      <c r="K2173" s="17"/>
      <c r="L2173" s="17"/>
    </row>
    <row r="2174" spans="7:12" x14ac:dyDescent="0.25">
      <c r="G2174" s="17"/>
      <c r="H2174" s="17"/>
      <c r="I2174" s="17"/>
      <c r="J2174" s="17"/>
      <c r="K2174" s="17"/>
      <c r="L2174" s="17"/>
    </row>
    <row r="2175" spans="7:12" x14ac:dyDescent="0.25">
      <c r="G2175" s="17"/>
      <c r="H2175" s="17"/>
      <c r="I2175" s="17"/>
      <c r="J2175" s="17"/>
      <c r="K2175" s="17"/>
      <c r="L2175" s="17"/>
    </row>
    <row r="2176" spans="7:12" x14ac:dyDescent="0.25">
      <c r="G2176" s="17"/>
      <c r="H2176" s="17"/>
      <c r="I2176" s="17"/>
      <c r="J2176" s="17"/>
      <c r="K2176" s="17"/>
      <c r="L2176" s="17"/>
    </row>
    <row r="2177" spans="7:12" x14ac:dyDescent="0.25">
      <c r="G2177" s="17"/>
      <c r="H2177" s="17"/>
      <c r="I2177" s="17"/>
      <c r="J2177" s="17"/>
      <c r="K2177" s="17"/>
      <c r="L2177" s="17"/>
    </row>
    <row r="2178" spans="7:12" x14ac:dyDescent="0.25">
      <c r="G2178" s="17"/>
      <c r="H2178" s="17"/>
      <c r="I2178" s="17"/>
      <c r="J2178" s="17"/>
      <c r="K2178" s="17"/>
      <c r="L2178" s="17"/>
    </row>
    <row r="2179" spans="7:12" x14ac:dyDescent="0.25">
      <c r="G2179" s="17"/>
      <c r="H2179" s="17"/>
      <c r="I2179" s="17"/>
      <c r="J2179" s="17"/>
      <c r="K2179" s="17"/>
      <c r="L2179" s="17"/>
    </row>
    <row r="2180" spans="7:12" x14ac:dyDescent="0.25">
      <c r="G2180" s="17"/>
      <c r="H2180" s="17"/>
      <c r="I2180" s="17"/>
      <c r="J2180" s="17"/>
      <c r="K2180" s="17"/>
      <c r="L2180" s="17"/>
    </row>
    <row r="2181" spans="7:12" x14ac:dyDescent="0.25">
      <c r="G2181" s="17"/>
      <c r="H2181" s="17"/>
      <c r="I2181" s="17"/>
      <c r="J2181" s="17"/>
      <c r="K2181" s="17"/>
      <c r="L2181" s="17"/>
    </row>
    <row r="2182" spans="7:12" x14ac:dyDescent="0.25">
      <c r="G2182" s="17"/>
      <c r="H2182" s="17"/>
      <c r="I2182" s="17"/>
      <c r="J2182" s="17"/>
      <c r="K2182" s="17"/>
      <c r="L2182" s="17"/>
    </row>
    <row r="2183" spans="7:12" x14ac:dyDescent="0.25">
      <c r="G2183" s="17"/>
      <c r="H2183" s="17"/>
      <c r="I2183" s="17"/>
      <c r="J2183" s="17"/>
      <c r="K2183" s="17"/>
      <c r="L2183" s="17"/>
    </row>
    <row r="2184" spans="7:12" x14ac:dyDescent="0.25">
      <c r="G2184" s="17"/>
      <c r="H2184" s="17"/>
      <c r="I2184" s="17"/>
      <c r="J2184" s="17"/>
      <c r="K2184" s="17"/>
      <c r="L2184" s="17"/>
    </row>
    <row r="2185" spans="7:12" x14ac:dyDescent="0.25">
      <c r="G2185" s="17"/>
      <c r="H2185" s="17"/>
      <c r="I2185" s="17"/>
      <c r="J2185" s="17"/>
      <c r="K2185" s="17"/>
      <c r="L2185" s="17"/>
    </row>
    <row r="2186" spans="7:12" x14ac:dyDescent="0.25">
      <c r="G2186" s="17"/>
      <c r="H2186" s="17"/>
      <c r="I2186" s="17"/>
      <c r="J2186" s="17"/>
      <c r="K2186" s="17"/>
      <c r="L2186" s="17"/>
    </row>
    <row r="2187" spans="7:12" x14ac:dyDescent="0.25">
      <c r="G2187" s="17"/>
      <c r="H2187" s="17"/>
      <c r="I2187" s="17"/>
      <c r="J2187" s="17"/>
      <c r="K2187" s="17"/>
      <c r="L2187" s="17"/>
    </row>
    <row r="2188" spans="7:12" x14ac:dyDescent="0.25">
      <c r="G2188" s="17"/>
      <c r="H2188" s="17"/>
      <c r="I2188" s="17"/>
      <c r="J2188" s="17"/>
      <c r="K2188" s="17"/>
      <c r="L2188" s="17"/>
    </row>
    <row r="2189" spans="7:12" x14ac:dyDescent="0.25">
      <c r="G2189" s="17"/>
      <c r="H2189" s="17"/>
      <c r="I2189" s="17"/>
      <c r="J2189" s="17"/>
      <c r="K2189" s="17"/>
      <c r="L2189" s="17"/>
    </row>
    <row r="2190" spans="7:12" x14ac:dyDescent="0.25">
      <c r="G2190" s="17"/>
      <c r="H2190" s="17"/>
      <c r="I2190" s="17"/>
      <c r="J2190" s="17"/>
      <c r="K2190" s="17"/>
      <c r="L2190" s="17"/>
    </row>
    <row r="2191" spans="7:12" x14ac:dyDescent="0.25">
      <c r="G2191" s="17"/>
      <c r="H2191" s="17"/>
      <c r="I2191" s="17"/>
      <c r="J2191" s="17"/>
      <c r="K2191" s="17"/>
      <c r="L2191" s="17"/>
    </row>
    <row r="2192" spans="7:12" x14ac:dyDescent="0.25">
      <c r="G2192" s="17"/>
      <c r="H2192" s="17"/>
      <c r="I2192" s="17"/>
      <c r="J2192" s="17"/>
      <c r="K2192" s="17"/>
      <c r="L2192" s="17"/>
    </row>
    <row r="2193" spans="7:12" x14ac:dyDescent="0.25">
      <c r="G2193" s="17"/>
      <c r="H2193" s="17"/>
      <c r="I2193" s="17"/>
      <c r="J2193" s="17"/>
      <c r="K2193" s="17"/>
      <c r="L2193" s="17"/>
    </row>
    <row r="2194" spans="7:12" x14ac:dyDescent="0.25">
      <c r="G2194" s="17"/>
      <c r="H2194" s="17"/>
      <c r="I2194" s="17"/>
      <c r="J2194" s="17"/>
      <c r="K2194" s="17"/>
      <c r="L2194" s="17"/>
    </row>
    <row r="2195" spans="7:12" x14ac:dyDescent="0.25">
      <c r="G2195" s="17"/>
      <c r="H2195" s="17"/>
      <c r="I2195" s="17"/>
      <c r="J2195" s="17"/>
      <c r="K2195" s="17"/>
      <c r="L2195" s="17"/>
    </row>
    <row r="2196" spans="7:12" x14ac:dyDescent="0.25">
      <c r="G2196" s="17"/>
      <c r="H2196" s="17"/>
      <c r="I2196" s="17"/>
      <c r="J2196" s="17"/>
      <c r="K2196" s="17"/>
      <c r="L2196" s="17"/>
    </row>
    <row r="2197" spans="7:12" x14ac:dyDescent="0.25">
      <c r="G2197" s="17"/>
      <c r="H2197" s="17"/>
      <c r="I2197" s="17"/>
      <c r="J2197" s="17"/>
      <c r="K2197" s="17"/>
      <c r="L2197" s="17"/>
    </row>
    <row r="2198" spans="7:12" x14ac:dyDescent="0.25">
      <c r="G2198" s="17"/>
      <c r="H2198" s="17"/>
      <c r="I2198" s="17"/>
      <c r="J2198" s="17"/>
      <c r="K2198" s="17"/>
      <c r="L2198" s="17"/>
    </row>
    <row r="2199" spans="7:12" x14ac:dyDescent="0.25">
      <c r="G2199" s="17"/>
      <c r="H2199" s="17"/>
      <c r="I2199" s="17"/>
      <c r="J2199" s="17"/>
      <c r="K2199" s="17"/>
      <c r="L2199" s="17"/>
    </row>
    <row r="2200" spans="7:12" x14ac:dyDescent="0.25">
      <c r="G2200" s="17"/>
      <c r="H2200" s="17"/>
      <c r="I2200" s="17"/>
      <c r="J2200" s="17"/>
      <c r="K2200" s="17"/>
      <c r="L2200" s="17"/>
    </row>
    <row r="2201" spans="7:12" x14ac:dyDescent="0.25">
      <c r="G2201" s="17"/>
      <c r="H2201" s="17"/>
      <c r="I2201" s="17"/>
      <c r="J2201" s="17"/>
      <c r="K2201" s="17"/>
      <c r="L2201" s="17"/>
    </row>
    <row r="2202" spans="7:12" x14ac:dyDescent="0.25">
      <c r="G2202" s="17"/>
      <c r="H2202" s="17"/>
      <c r="I2202" s="17"/>
      <c r="J2202" s="17"/>
      <c r="K2202" s="17"/>
      <c r="L2202" s="17"/>
    </row>
    <row r="2203" spans="7:12" x14ac:dyDescent="0.25">
      <c r="G2203" s="17"/>
      <c r="H2203" s="17"/>
      <c r="I2203" s="17"/>
      <c r="J2203" s="17"/>
      <c r="K2203" s="17"/>
      <c r="L2203" s="17"/>
    </row>
    <row r="2204" spans="7:12" x14ac:dyDescent="0.25">
      <c r="G2204" s="17"/>
      <c r="H2204" s="17"/>
      <c r="I2204" s="17"/>
      <c r="J2204" s="17"/>
      <c r="K2204" s="17"/>
      <c r="L2204" s="17"/>
    </row>
    <row r="2205" spans="7:12" x14ac:dyDescent="0.25">
      <c r="G2205" s="17"/>
      <c r="H2205" s="17"/>
      <c r="I2205" s="17"/>
      <c r="J2205" s="17"/>
      <c r="K2205" s="17"/>
      <c r="L2205" s="17"/>
    </row>
    <row r="2206" spans="7:12" x14ac:dyDescent="0.25">
      <c r="G2206" s="17"/>
      <c r="H2206" s="17"/>
      <c r="I2206" s="17"/>
      <c r="J2206" s="17"/>
      <c r="K2206" s="17"/>
      <c r="L2206" s="17"/>
    </row>
    <row r="2207" spans="7:12" x14ac:dyDescent="0.25">
      <c r="G2207" s="17"/>
      <c r="H2207" s="17"/>
      <c r="I2207" s="17"/>
      <c r="J2207" s="17"/>
      <c r="K2207" s="17"/>
      <c r="L2207" s="17"/>
    </row>
    <row r="2208" spans="7:12" x14ac:dyDescent="0.25">
      <c r="G2208" s="17"/>
      <c r="H2208" s="17"/>
      <c r="I2208" s="17"/>
      <c r="J2208" s="17"/>
      <c r="K2208" s="17"/>
      <c r="L2208" s="17"/>
    </row>
    <row r="2209" spans="7:12" x14ac:dyDescent="0.25">
      <c r="G2209" s="17"/>
      <c r="H2209" s="17"/>
      <c r="I2209" s="17"/>
      <c r="J2209" s="17"/>
      <c r="K2209" s="17"/>
      <c r="L2209" s="17"/>
    </row>
    <row r="2210" spans="7:12" x14ac:dyDescent="0.25">
      <c r="G2210" s="17"/>
      <c r="H2210" s="17"/>
      <c r="I2210" s="17"/>
      <c r="J2210" s="17"/>
      <c r="K2210" s="17"/>
      <c r="L2210" s="17"/>
    </row>
    <row r="2211" spans="7:12" x14ac:dyDescent="0.25">
      <c r="G2211" s="17"/>
      <c r="H2211" s="17"/>
      <c r="I2211" s="17"/>
      <c r="J2211" s="17"/>
      <c r="K2211" s="17"/>
      <c r="L2211" s="17"/>
    </row>
    <row r="2212" spans="7:12" x14ac:dyDescent="0.25">
      <c r="G2212" s="17"/>
      <c r="H2212" s="17"/>
      <c r="I2212" s="17"/>
      <c r="J2212" s="17"/>
      <c r="K2212" s="17"/>
      <c r="L2212" s="17"/>
    </row>
    <row r="2213" spans="7:12" x14ac:dyDescent="0.25">
      <c r="G2213" s="17"/>
      <c r="H2213" s="17"/>
      <c r="I2213" s="17"/>
      <c r="J2213" s="17"/>
      <c r="K2213" s="17"/>
      <c r="L2213" s="17"/>
    </row>
    <row r="2214" spans="7:12" x14ac:dyDescent="0.25">
      <c r="G2214" s="17"/>
      <c r="H2214" s="17"/>
      <c r="I2214" s="17"/>
      <c r="J2214" s="17"/>
      <c r="K2214" s="17"/>
      <c r="L2214" s="17"/>
    </row>
    <row r="2215" spans="7:12" x14ac:dyDescent="0.25">
      <c r="G2215" s="17"/>
      <c r="H2215" s="17"/>
      <c r="I2215" s="17"/>
      <c r="J2215" s="17"/>
      <c r="K2215" s="17"/>
      <c r="L2215" s="17"/>
    </row>
    <row r="2216" spans="7:12" x14ac:dyDescent="0.25">
      <c r="G2216" s="17"/>
      <c r="H2216" s="17"/>
      <c r="I2216" s="17"/>
      <c r="J2216" s="17"/>
      <c r="K2216" s="17"/>
      <c r="L2216" s="17"/>
    </row>
    <row r="2217" spans="7:12" x14ac:dyDescent="0.25">
      <c r="G2217" s="17"/>
      <c r="H2217" s="17"/>
      <c r="I2217" s="17"/>
      <c r="J2217" s="17"/>
      <c r="K2217" s="17"/>
      <c r="L2217" s="17"/>
    </row>
    <row r="2218" spans="7:12" x14ac:dyDescent="0.25">
      <c r="G2218" s="17"/>
      <c r="H2218" s="17"/>
      <c r="I2218" s="17"/>
      <c r="J2218" s="17"/>
      <c r="K2218" s="17"/>
      <c r="L2218" s="17"/>
    </row>
    <row r="2219" spans="7:12" x14ac:dyDescent="0.25">
      <c r="G2219" s="17"/>
      <c r="H2219" s="17"/>
      <c r="I2219" s="17"/>
      <c r="J2219" s="17"/>
      <c r="K2219" s="17"/>
      <c r="L2219" s="17"/>
    </row>
    <row r="2220" spans="7:12" x14ac:dyDescent="0.25">
      <c r="G2220" s="17"/>
      <c r="H2220" s="17"/>
      <c r="I2220" s="17"/>
      <c r="J2220" s="17"/>
      <c r="K2220" s="17"/>
      <c r="L2220" s="17"/>
    </row>
    <row r="2221" spans="7:12" x14ac:dyDescent="0.25">
      <c r="G2221" s="17"/>
      <c r="H2221" s="17"/>
      <c r="I2221" s="17"/>
      <c r="J2221" s="17"/>
      <c r="K2221" s="17"/>
      <c r="L2221" s="17"/>
    </row>
    <row r="2222" spans="7:12" x14ac:dyDescent="0.25">
      <c r="G2222" s="17"/>
      <c r="H2222" s="17"/>
      <c r="I2222" s="17"/>
      <c r="J2222" s="17"/>
      <c r="K2222" s="17"/>
      <c r="L2222" s="17"/>
    </row>
    <row r="2223" spans="7:12" x14ac:dyDescent="0.25">
      <c r="G2223" s="17"/>
      <c r="H2223" s="17"/>
      <c r="I2223" s="17"/>
      <c r="J2223" s="17"/>
      <c r="K2223" s="17"/>
      <c r="L2223" s="17"/>
    </row>
    <row r="2224" spans="7:12" x14ac:dyDescent="0.25">
      <c r="G2224" s="17"/>
      <c r="H2224" s="17"/>
      <c r="I2224" s="17"/>
      <c r="J2224" s="17"/>
      <c r="K2224" s="17"/>
      <c r="L2224" s="17"/>
    </row>
    <row r="2225" spans="7:12" x14ac:dyDescent="0.25">
      <c r="G2225" s="17"/>
      <c r="H2225" s="17"/>
      <c r="I2225" s="17"/>
      <c r="J2225" s="17"/>
      <c r="K2225" s="17"/>
      <c r="L2225" s="17"/>
    </row>
    <row r="2226" spans="7:12" x14ac:dyDescent="0.25">
      <c r="G2226" s="17"/>
      <c r="H2226" s="17"/>
      <c r="I2226" s="17"/>
      <c r="J2226" s="17"/>
      <c r="K2226" s="17"/>
      <c r="L2226" s="17"/>
    </row>
    <row r="2227" spans="7:12" x14ac:dyDescent="0.25">
      <c r="G2227" s="17"/>
      <c r="H2227" s="17"/>
      <c r="I2227" s="17"/>
      <c r="J2227" s="17"/>
      <c r="K2227" s="17"/>
      <c r="L2227" s="17"/>
    </row>
    <row r="2228" spans="7:12" x14ac:dyDescent="0.25">
      <c r="G2228" s="17"/>
      <c r="H2228" s="17"/>
      <c r="I2228" s="17"/>
      <c r="J2228" s="17"/>
      <c r="K2228" s="17"/>
      <c r="L2228" s="17"/>
    </row>
    <row r="2229" spans="7:12" x14ac:dyDescent="0.25">
      <c r="G2229" s="17"/>
      <c r="H2229" s="17"/>
      <c r="I2229" s="17"/>
      <c r="J2229" s="17"/>
      <c r="K2229" s="17"/>
      <c r="L2229" s="17"/>
    </row>
    <row r="2230" spans="7:12" x14ac:dyDescent="0.25">
      <c r="G2230" s="17"/>
      <c r="H2230" s="17"/>
      <c r="I2230" s="17"/>
      <c r="J2230" s="17"/>
      <c r="K2230" s="17"/>
      <c r="L2230" s="17"/>
    </row>
    <row r="2231" spans="7:12" x14ac:dyDescent="0.25">
      <c r="G2231" s="17"/>
      <c r="H2231" s="17"/>
      <c r="I2231" s="17"/>
      <c r="J2231" s="17"/>
      <c r="K2231" s="17"/>
      <c r="L2231" s="17"/>
    </row>
    <row r="2232" spans="7:12" x14ac:dyDescent="0.25">
      <c r="G2232" s="17"/>
      <c r="H2232" s="17"/>
      <c r="I2232" s="17"/>
      <c r="J2232" s="17"/>
      <c r="K2232" s="17"/>
      <c r="L2232" s="17"/>
    </row>
    <row r="2233" spans="7:12" x14ac:dyDescent="0.25">
      <c r="G2233" s="17"/>
      <c r="H2233" s="17"/>
      <c r="I2233" s="17"/>
      <c r="J2233" s="17"/>
      <c r="K2233" s="17"/>
      <c r="L2233" s="17"/>
    </row>
    <row r="2234" spans="7:12" x14ac:dyDescent="0.25">
      <c r="G2234" s="17"/>
      <c r="H2234" s="17"/>
      <c r="I2234" s="17"/>
      <c r="J2234" s="17"/>
      <c r="K2234" s="17"/>
      <c r="L2234" s="17"/>
    </row>
    <row r="2235" spans="7:12" x14ac:dyDescent="0.25">
      <c r="G2235" s="17"/>
      <c r="H2235" s="17"/>
      <c r="I2235" s="17"/>
      <c r="J2235" s="17"/>
      <c r="K2235" s="17"/>
      <c r="L2235" s="17"/>
    </row>
    <row r="2236" spans="7:12" x14ac:dyDescent="0.25">
      <c r="G2236" s="17"/>
      <c r="H2236" s="17"/>
      <c r="I2236" s="17"/>
      <c r="J2236" s="17"/>
      <c r="K2236" s="17"/>
      <c r="L2236" s="17"/>
    </row>
    <row r="2237" spans="7:12" x14ac:dyDescent="0.25">
      <c r="G2237" s="17"/>
      <c r="H2237" s="17"/>
      <c r="I2237" s="17"/>
      <c r="J2237" s="17"/>
      <c r="K2237" s="17"/>
      <c r="L2237" s="17"/>
    </row>
    <row r="2238" spans="7:12" x14ac:dyDescent="0.25">
      <c r="G2238" s="17"/>
      <c r="H2238" s="17"/>
      <c r="I2238" s="17"/>
      <c r="J2238" s="17"/>
      <c r="K2238" s="17"/>
      <c r="L2238" s="17"/>
    </row>
    <row r="2239" spans="7:12" x14ac:dyDescent="0.25">
      <c r="G2239" s="17"/>
      <c r="H2239" s="17"/>
      <c r="I2239" s="17"/>
      <c r="J2239" s="17"/>
      <c r="K2239" s="17"/>
      <c r="L2239" s="17"/>
    </row>
    <row r="2240" spans="7:12" x14ac:dyDescent="0.25">
      <c r="G2240" s="17"/>
      <c r="H2240" s="17"/>
      <c r="I2240" s="17"/>
      <c r="J2240" s="17"/>
      <c r="K2240" s="17"/>
      <c r="L2240" s="17"/>
    </row>
    <row r="2241" spans="7:12" x14ac:dyDescent="0.25">
      <c r="G2241" s="17"/>
      <c r="H2241" s="17"/>
      <c r="I2241" s="17"/>
      <c r="J2241" s="17"/>
      <c r="K2241" s="17"/>
      <c r="L2241" s="17"/>
    </row>
    <row r="2242" spans="7:12" x14ac:dyDescent="0.25">
      <c r="G2242" s="17"/>
      <c r="H2242" s="17"/>
      <c r="I2242" s="17"/>
      <c r="J2242" s="17"/>
      <c r="K2242" s="17"/>
      <c r="L2242" s="17"/>
    </row>
    <row r="2243" spans="7:12" x14ac:dyDescent="0.25">
      <c r="G2243" s="17"/>
      <c r="H2243" s="17"/>
      <c r="I2243" s="17"/>
      <c r="J2243" s="17"/>
      <c r="K2243" s="17"/>
      <c r="L2243" s="17"/>
    </row>
    <row r="2244" spans="7:12" x14ac:dyDescent="0.25">
      <c r="G2244" s="17"/>
      <c r="H2244" s="17"/>
      <c r="I2244" s="17"/>
      <c r="J2244" s="17"/>
      <c r="K2244" s="17"/>
      <c r="L2244" s="17"/>
    </row>
    <row r="2245" spans="7:12" x14ac:dyDescent="0.25">
      <c r="G2245" s="17"/>
      <c r="H2245" s="17"/>
      <c r="I2245" s="17"/>
      <c r="J2245" s="17"/>
      <c r="K2245" s="17"/>
      <c r="L2245" s="17"/>
    </row>
    <row r="2246" spans="7:12" x14ac:dyDescent="0.25">
      <c r="G2246" s="17"/>
      <c r="H2246" s="17"/>
      <c r="I2246" s="17"/>
      <c r="J2246" s="17"/>
      <c r="K2246" s="17"/>
      <c r="L2246" s="17"/>
    </row>
    <row r="2247" spans="7:12" x14ac:dyDescent="0.25">
      <c r="G2247" s="17"/>
      <c r="H2247" s="17"/>
      <c r="I2247" s="17"/>
      <c r="J2247" s="17"/>
      <c r="K2247" s="17"/>
      <c r="L2247" s="17"/>
    </row>
    <row r="2248" spans="7:12" x14ac:dyDescent="0.25">
      <c r="G2248" s="17"/>
      <c r="H2248" s="17"/>
      <c r="I2248" s="17"/>
      <c r="J2248" s="17"/>
      <c r="K2248" s="17"/>
      <c r="L2248" s="17"/>
    </row>
    <row r="2249" spans="7:12" x14ac:dyDescent="0.25">
      <c r="G2249" s="17"/>
      <c r="H2249" s="17"/>
      <c r="I2249" s="17"/>
      <c r="J2249" s="17"/>
      <c r="K2249" s="17"/>
      <c r="L2249" s="17"/>
    </row>
    <row r="2250" spans="7:12" x14ac:dyDescent="0.25">
      <c r="G2250" s="17"/>
      <c r="H2250" s="17"/>
      <c r="I2250" s="17"/>
      <c r="J2250" s="17"/>
      <c r="K2250" s="17"/>
      <c r="L2250" s="17"/>
    </row>
    <row r="2251" spans="7:12" x14ac:dyDescent="0.25">
      <c r="G2251" s="17"/>
      <c r="H2251" s="17"/>
      <c r="I2251" s="17"/>
      <c r="J2251" s="17"/>
      <c r="K2251" s="17"/>
      <c r="L2251" s="17"/>
    </row>
    <row r="2252" spans="7:12" x14ac:dyDescent="0.25">
      <c r="G2252" s="17"/>
      <c r="H2252" s="17"/>
      <c r="I2252" s="17"/>
      <c r="J2252" s="17"/>
      <c r="K2252" s="17"/>
      <c r="L2252" s="17"/>
    </row>
    <row r="2253" spans="7:12" x14ac:dyDescent="0.25">
      <c r="G2253" s="17"/>
      <c r="H2253" s="17"/>
      <c r="I2253" s="17"/>
      <c r="J2253" s="17"/>
      <c r="K2253" s="17"/>
      <c r="L2253" s="17"/>
    </row>
    <row r="2254" spans="7:12" x14ac:dyDescent="0.25">
      <c r="G2254" s="17"/>
      <c r="H2254" s="17"/>
      <c r="I2254" s="17"/>
      <c r="J2254" s="17"/>
      <c r="K2254" s="17"/>
      <c r="L2254" s="17"/>
    </row>
    <row r="2255" spans="7:12" x14ac:dyDescent="0.25">
      <c r="G2255" s="17"/>
      <c r="H2255" s="17"/>
      <c r="I2255" s="17"/>
      <c r="J2255" s="17"/>
      <c r="K2255" s="17"/>
      <c r="L2255" s="17"/>
    </row>
    <row r="2256" spans="7:12" x14ac:dyDescent="0.25">
      <c r="G2256" s="17"/>
      <c r="H2256" s="17"/>
      <c r="I2256" s="17"/>
      <c r="J2256" s="17"/>
      <c r="K2256" s="17"/>
      <c r="L2256" s="17"/>
    </row>
    <row r="2257" spans="7:12" x14ac:dyDescent="0.25">
      <c r="G2257" s="17"/>
      <c r="H2257" s="17"/>
      <c r="I2257" s="17"/>
      <c r="J2257" s="17"/>
      <c r="K2257" s="17"/>
      <c r="L2257" s="17"/>
    </row>
    <row r="2258" spans="7:12" x14ac:dyDescent="0.25">
      <c r="G2258" s="17"/>
      <c r="H2258" s="17"/>
      <c r="I2258" s="17"/>
      <c r="J2258" s="17"/>
      <c r="K2258" s="17"/>
      <c r="L2258" s="17"/>
    </row>
    <row r="2259" spans="7:12" x14ac:dyDescent="0.25">
      <c r="G2259" s="17"/>
      <c r="H2259" s="17"/>
      <c r="I2259" s="17"/>
      <c r="J2259" s="17"/>
      <c r="K2259" s="17"/>
      <c r="L2259" s="17"/>
    </row>
    <row r="2260" spans="7:12" x14ac:dyDescent="0.25">
      <c r="G2260" s="17"/>
      <c r="H2260" s="17"/>
      <c r="I2260" s="17"/>
      <c r="J2260" s="17"/>
      <c r="K2260" s="17"/>
      <c r="L2260" s="17"/>
    </row>
    <row r="2261" spans="7:12" x14ac:dyDescent="0.25">
      <c r="G2261" s="17"/>
      <c r="H2261" s="17"/>
      <c r="I2261" s="17"/>
      <c r="J2261" s="17"/>
      <c r="K2261" s="17"/>
      <c r="L2261" s="17"/>
    </row>
    <row r="2262" spans="7:12" x14ac:dyDescent="0.25">
      <c r="G2262" s="17"/>
      <c r="H2262" s="17"/>
      <c r="I2262" s="17"/>
      <c r="J2262" s="17"/>
      <c r="K2262" s="17"/>
      <c r="L2262" s="17"/>
    </row>
    <row r="2263" spans="7:12" x14ac:dyDescent="0.25">
      <c r="G2263" s="17"/>
      <c r="H2263" s="17"/>
      <c r="I2263" s="17"/>
      <c r="J2263" s="17"/>
      <c r="K2263" s="17"/>
      <c r="L2263" s="17"/>
    </row>
    <row r="2264" spans="7:12" x14ac:dyDescent="0.25">
      <c r="G2264" s="17"/>
      <c r="H2264" s="17"/>
      <c r="I2264" s="17"/>
      <c r="J2264" s="17"/>
      <c r="K2264" s="17"/>
      <c r="L2264" s="17"/>
    </row>
    <row r="2265" spans="7:12" x14ac:dyDescent="0.25">
      <c r="G2265" s="17"/>
      <c r="H2265" s="17"/>
      <c r="I2265" s="17"/>
      <c r="J2265" s="17"/>
      <c r="K2265" s="17"/>
      <c r="L2265" s="17"/>
    </row>
    <row r="2266" spans="7:12" x14ac:dyDescent="0.25">
      <c r="G2266" s="17"/>
      <c r="H2266" s="17"/>
      <c r="I2266" s="17"/>
      <c r="J2266" s="17"/>
      <c r="K2266" s="17"/>
      <c r="L2266" s="17"/>
    </row>
    <row r="2267" spans="7:12" x14ac:dyDescent="0.25">
      <c r="G2267" s="17"/>
      <c r="H2267" s="17"/>
      <c r="I2267" s="17"/>
      <c r="J2267" s="17"/>
      <c r="K2267" s="17"/>
      <c r="L2267" s="17"/>
    </row>
    <row r="2268" spans="7:12" x14ac:dyDescent="0.25">
      <c r="G2268" s="17"/>
      <c r="H2268" s="17"/>
      <c r="I2268" s="17"/>
      <c r="J2268" s="17"/>
      <c r="K2268" s="17"/>
      <c r="L2268" s="17"/>
    </row>
    <row r="2269" spans="7:12" x14ac:dyDescent="0.25">
      <c r="G2269" s="17"/>
      <c r="H2269" s="17"/>
      <c r="I2269" s="17"/>
      <c r="J2269" s="17"/>
      <c r="K2269" s="17"/>
      <c r="L2269" s="17"/>
    </row>
    <row r="2270" spans="7:12" x14ac:dyDescent="0.25">
      <c r="G2270" s="17"/>
      <c r="H2270" s="17"/>
      <c r="I2270" s="17"/>
      <c r="J2270" s="17"/>
      <c r="K2270" s="17"/>
      <c r="L2270" s="17"/>
    </row>
    <row r="2271" spans="7:12" x14ac:dyDescent="0.25">
      <c r="G2271" s="17"/>
      <c r="H2271" s="17"/>
      <c r="I2271" s="17"/>
      <c r="J2271" s="17"/>
      <c r="K2271" s="17"/>
      <c r="L2271" s="17"/>
    </row>
    <row r="2272" spans="7:12" x14ac:dyDescent="0.25">
      <c r="G2272" s="17"/>
      <c r="H2272" s="17"/>
      <c r="I2272" s="17"/>
      <c r="J2272" s="17"/>
      <c r="K2272" s="17"/>
      <c r="L2272" s="17"/>
    </row>
    <row r="2273" spans="7:12" x14ac:dyDescent="0.25">
      <c r="G2273" s="17"/>
      <c r="H2273" s="17"/>
      <c r="I2273" s="17"/>
      <c r="J2273" s="17"/>
      <c r="K2273" s="17"/>
      <c r="L2273" s="17"/>
    </row>
    <row r="2274" spans="7:12" x14ac:dyDescent="0.25">
      <c r="G2274" s="17"/>
      <c r="H2274" s="17"/>
      <c r="I2274" s="17"/>
      <c r="J2274" s="17"/>
      <c r="K2274" s="17"/>
      <c r="L2274" s="17"/>
    </row>
    <row r="2275" spans="7:12" x14ac:dyDescent="0.25">
      <c r="G2275" s="17"/>
      <c r="H2275" s="17"/>
      <c r="I2275" s="17"/>
      <c r="J2275" s="17"/>
      <c r="K2275" s="17"/>
      <c r="L2275" s="17"/>
    </row>
    <row r="2276" spans="7:12" x14ac:dyDescent="0.25">
      <c r="G2276" s="17"/>
      <c r="H2276" s="17"/>
      <c r="I2276" s="17"/>
      <c r="J2276" s="17"/>
      <c r="K2276" s="17"/>
      <c r="L2276" s="17"/>
    </row>
    <row r="2277" spans="7:12" x14ac:dyDescent="0.25">
      <c r="G2277" s="17"/>
      <c r="H2277" s="17"/>
      <c r="I2277" s="17"/>
      <c r="J2277" s="17"/>
      <c r="K2277" s="17"/>
      <c r="L2277" s="17"/>
    </row>
    <row r="2278" spans="7:12" x14ac:dyDescent="0.25">
      <c r="G2278" s="17"/>
      <c r="H2278" s="17"/>
      <c r="I2278" s="17"/>
      <c r="J2278" s="17"/>
      <c r="K2278" s="17"/>
      <c r="L2278" s="17"/>
    </row>
    <row r="2279" spans="7:12" x14ac:dyDescent="0.25">
      <c r="G2279" s="17"/>
      <c r="H2279" s="17"/>
      <c r="I2279" s="17"/>
      <c r="J2279" s="17"/>
      <c r="K2279" s="17"/>
      <c r="L2279" s="17"/>
    </row>
    <row r="2280" spans="7:12" x14ac:dyDescent="0.25">
      <c r="G2280" s="17"/>
      <c r="H2280" s="17"/>
      <c r="I2280" s="17"/>
      <c r="J2280" s="17"/>
      <c r="K2280" s="17"/>
      <c r="L2280" s="17"/>
    </row>
    <row r="2281" spans="7:12" x14ac:dyDescent="0.25">
      <c r="G2281" s="17"/>
      <c r="H2281" s="17"/>
      <c r="I2281" s="17"/>
      <c r="J2281" s="17"/>
      <c r="K2281" s="17"/>
      <c r="L2281" s="17"/>
    </row>
    <row r="2282" spans="7:12" x14ac:dyDescent="0.25">
      <c r="G2282" s="17"/>
      <c r="H2282" s="17"/>
      <c r="I2282" s="17"/>
      <c r="J2282" s="17"/>
      <c r="K2282" s="17"/>
      <c r="L2282" s="17"/>
    </row>
    <row r="2283" spans="7:12" x14ac:dyDescent="0.25">
      <c r="G2283" s="17"/>
      <c r="H2283" s="17"/>
      <c r="I2283" s="17"/>
      <c r="J2283" s="17"/>
      <c r="K2283" s="17"/>
      <c r="L2283" s="17"/>
    </row>
    <row r="2284" spans="7:12" x14ac:dyDescent="0.25">
      <c r="G2284" s="17"/>
      <c r="H2284" s="17"/>
      <c r="I2284" s="17"/>
      <c r="J2284" s="17"/>
      <c r="K2284" s="17"/>
      <c r="L2284" s="17"/>
    </row>
    <row r="2285" spans="7:12" x14ac:dyDescent="0.25">
      <c r="G2285" s="17"/>
      <c r="H2285" s="17"/>
      <c r="I2285" s="17"/>
      <c r="J2285" s="17"/>
      <c r="K2285" s="17"/>
      <c r="L2285" s="17"/>
    </row>
    <row r="2286" spans="7:12" x14ac:dyDescent="0.25">
      <c r="G2286" s="17"/>
      <c r="H2286" s="17"/>
      <c r="I2286" s="17"/>
      <c r="J2286" s="17"/>
      <c r="K2286" s="17"/>
      <c r="L2286" s="17"/>
    </row>
    <row r="2287" spans="7:12" x14ac:dyDescent="0.25">
      <c r="G2287" s="17"/>
      <c r="H2287" s="17"/>
      <c r="I2287" s="17"/>
      <c r="J2287" s="17"/>
      <c r="K2287" s="17"/>
      <c r="L2287" s="17"/>
    </row>
    <row r="2288" spans="7:12" x14ac:dyDescent="0.25">
      <c r="G2288" s="17"/>
      <c r="H2288" s="17"/>
      <c r="I2288" s="17"/>
      <c r="J2288" s="17"/>
      <c r="K2288" s="17"/>
      <c r="L2288" s="17"/>
    </row>
    <row r="2289" spans="7:12" x14ac:dyDescent="0.25">
      <c r="G2289" s="17"/>
      <c r="H2289" s="17"/>
      <c r="I2289" s="17"/>
      <c r="J2289" s="17"/>
      <c r="K2289" s="17"/>
      <c r="L2289" s="17"/>
    </row>
    <row r="2290" spans="7:12" x14ac:dyDescent="0.25">
      <c r="G2290" s="17"/>
      <c r="H2290" s="17"/>
      <c r="I2290" s="17"/>
      <c r="J2290" s="17"/>
      <c r="K2290" s="17"/>
      <c r="L2290" s="17"/>
    </row>
    <row r="2291" spans="7:12" x14ac:dyDescent="0.25">
      <c r="G2291" s="17"/>
      <c r="H2291" s="17"/>
      <c r="I2291" s="17"/>
      <c r="J2291" s="17"/>
      <c r="K2291" s="17"/>
      <c r="L2291" s="17"/>
    </row>
    <row r="2292" spans="7:12" x14ac:dyDescent="0.25">
      <c r="G2292" s="17"/>
      <c r="H2292" s="17"/>
      <c r="I2292" s="17"/>
      <c r="J2292" s="17"/>
      <c r="K2292" s="17"/>
      <c r="L2292" s="17"/>
    </row>
    <row r="2293" spans="7:12" x14ac:dyDescent="0.25">
      <c r="G2293" s="17"/>
      <c r="H2293" s="17"/>
      <c r="I2293" s="17"/>
      <c r="J2293" s="17"/>
      <c r="K2293" s="17"/>
      <c r="L2293" s="17"/>
    </row>
    <row r="2294" spans="7:12" x14ac:dyDescent="0.25">
      <c r="G2294" s="17"/>
      <c r="H2294" s="17"/>
      <c r="I2294" s="17"/>
      <c r="J2294" s="17"/>
      <c r="K2294" s="17"/>
      <c r="L2294" s="17"/>
    </row>
    <row r="2295" spans="7:12" x14ac:dyDescent="0.25">
      <c r="G2295" s="17"/>
      <c r="H2295" s="17"/>
      <c r="I2295" s="17"/>
      <c r="J2295" s="17"/>
      <c r="K2295" s="17"/>
      <c r="L2295" s="17"/>
    </row>
    <row r="2296" spans="7:12" x14ac:dyDescent="0.25">
      <c r="G2296" s="17"/>
      <c r="H2296" s="17"/>
      <c r="I2296" s="17"/>
      <c r="J2296" s="17"/>
      <c r="K2296" s="17"/>
      <c r="L2296" s="17"/>
    </row>
    <row r="2297" spans="7:12" x14ac:dyDescent="0.25">
      <c r="G2297" s="17"/>
      <c r="H2297" s="17"/>
      <c r="I2297" s="17"/>
      <c r="J2297" s="17"/>
      <c r="K2297" s="17"/>
      <c r="L2297" s="17"/>
    </row>
    <row r="2298" spans="7:12" x14ac:dyDescent="0.25">
      <c r="G2298" s="17"/>
      <c r="H2298" s="17"/>
      <c r="I2298" s="17"/>
      <c r="J2298" s="17"/>
      <c r="K2298" s="17"/>
      <c r="L2298" s="17"/>
    </row>
    <row r="2299" spans="7:12" x14ac:dyDescent="0.25">
      <c r="G2299" s="17"/>
      <c r="H2299" s="17"/>
      <c r="I2299" s="17"/>
      <c r="J2299" s="17"/>
      <c r="K2299" s="17"/>
      <c r="L2299" s="17"/>
    </row>
    <row r="2300" spans="7:12" x14ac:dyDescent="0.25">
      <c r="G2300" s="17"/>
      <c r="H2300" s="17"/>
      <c r="I2300" s="17"/>
      <c r="J2300" s="17"/>
      <c r="K2300" s="17"/>
      <c r="L2300" s="17"/>
    </row>
    <row r="2301" spans="7:12" x14ac:dyDescent="0.25">
      <c r="G2301" s="17"/>
      <c r="H2301" s="17"/>
      <c r="I2301" s="17"/>
      <c r="J2301" s="17"/>
      <c r="K2301" s="17"/>
      <c r="L2301" s="17"/>
    </row>
    <row r="2302" spans="7:12" x14ac:dyDescent="0.25">
      <c r="G2302" s="17"/>
      <c r="H2302" s="17"/>
      <c r="I2302" s="17"/>
      <c r="J2302" s="17"/>
      <c r="K2302" s="17"/>
      <c r="L2302" s="17"/>
    </row>
    <row r="2303" spans="7:12" x14ac:dyDescent="0.25">
      <c r="G2303" s="17"/>
      <c r="H2303" s="17"/>
      <c r="I2303" s="17"/>
      <c r="J2303" s="17"/>
      <c r="K2303" s="17"/>
      <c r="L2303" s="17"/>
    </row>
    <row r="2304" spans="7:12" x14ac:dyDescent="0.25">
      <c r="G2304" s="17"/>
      <c r="H2304" s="17"/>
      <c r="I2304" s="17"/>
      <c r="J2304" s="17"/>
      <c r="K2304" s="17"/>
      <c r="L2304" s="17"/>
    </row>
    <row r="2305" spans="7:12" x14ac:dyDescent="0.25">
      <c r="G2305" s="17"/>
      <c r="H2305" s="17"/>
      <c r="I2305" s="17"/>
      <c r="J2305" s="17"/>
      <c r="K2305" s="17"/>
      <c r="L2305" s="17"/>
    </row>
    <row r="2306" spans="7:12" x14ac:dyDescent="0.25">
      <c r="G2306" s="17"/>
      <c r="H2306" s="17"/>
      <c r="I2306" s="17"/>
      <c r="J2306" s="17"/>
      <c r="K2306" s="17"/>
      <c r="L2306" s="17"/>
    </row>
    <row r="2307" spans="7:12" x14ac:dyDescent="0.25">
      <c r="G2307" s="17"/>
      <c r="H2307" s="17"/>
      <c r="I2307" s="17"/>
      <c r="J2307" s="17"/>
      <c r="K2307" s="17"/>
      <c r="L2307" s="17"/>
    </row>
    <row r="2308" spans="7:12" x14ac:dyDescent="0.25">
      <c r="G2308" s="17"/>
      <c r="H2308" s="17"/>
      <c r="I2308" s="17"/>
      <c r="J2308" s="17"/>
      <c r="K2308" s="17"/>
      <c r="L2308" s="17"/>
    </row>
    <row r="2309" spans="7:12" x14ac:dyDescent="0.25">
      <c r="G2309" s="17"/>
      <c r="H2309" s="17"/>
      <c r="I2309" s="17"/>
      <c r="J2309" s="17"/>
      <c r="K2309" s="17"/>
      <c r="L2309" s="17"/>
    </row>
    <row r="2310" spans="7:12" x14ac:dyDescent="0.25">
      <c r="G2310" s="17"/>
      <c r="H2310" s="17"/>
      <c r="I2310" s="17"/>
      <c r="J2310" s="17"/>
      <c r="K2310" s="17"/>
      <c r="L2310" s="17"/>
    </row>
    <row r="2311" spans="7:12" x14ac:dyDescent="0.25">
      <c r="G2311" s="17"/>
      <c r="H2311" s="17"/>
      <c r="I2311" s="17"/>
      <c r="J2311" s="17"/>
      <c r="K2311" s="17"/>
      <c r="L2311" s="17"/>
    </row>
    <row r="2312" spans="7:12" x14ac:dyDescent="0.25">
      <c r="G2312" s="17"/>
      <c r="H2312" s="17"/>
      <c r="I2312" s="17"/>
      <c r="J2312" s="17"/>
      <c r="K2312" s="17"/>
      <c r="L2312" s="17"/>
    </row>
    <row r="2313" spans="7:12" x14ac:dyDescent="0.25">
      <c r="G2313" s="17"/>
      <c r="H2313" s="17"/>
      <c r="I2313" s="17"/>
      <c r="J2313" s="17"/>
      <c r="K2313" s="17"/>
      <c r="L2313" s="17"/>
    </row>
    <row r="2314" spans="7:12" x14ac:dyDescent="0.25">
      <c r="G2314" s="17"/>
      <c r="H2314" s="17"/>
      <c r="I2314" s="17"/>
      <c r="J2314" s="17"/>
      <c r="K2314" s="17"/>
      <c r="L2314" s="17"/>
    </row>
    <row r="2315" spans="7:12" x14ac:dyDescent="0.25">
      <c r="G2315" s="17"/>
      <c r="H2315" s="17"/>
      <c r="I2315" s="17"/>
      <c r="J2315" s="17"/>
      <c r="K2315" s="17"/>
      <c r="L2315" s="17"/>
    </row>
    <row r="2316" spans="7:12" x14ac:dyDescent="0.25">
      <c r="G2316" s="17"/>
      <c r="H2316" s="17"/>
      <c r="I2316" s="17"/>
      <c r="J2316" s="17"/>
      <c r="K2316" s="17"/>
      <c r="L2316" s="17"/>
    </row>
    <row r="2317" spans="7:12" x14ac:dyDescent="0.25">
      <c r="G2317" s="17"/>
      <c r="H2317" s="17"/>
      <c r="I2317" s="17"/>
      <c r="J2317" s="17"/>
      <c r="K2317" s="17"/>
      <c r="L2317" s="17"/>
    </row>
    <row r="2318" spans="7:12" x14ac:dyDescent="0.25">
      <c r="G2318" s="17"/>
      <c r="H2318" s="17"/>
      <c r="I2318" s="17"/>
      <c r="J2318" s="17"/>
      <c r="K2318" s="17"/>
      <c r="L2318" s="17"/>
    </row>
    <row r="2319" spans="7:12" x14ac:dyDescent="0.25">
      <c r="G2319" s="17"/>
      <c r="H2319" s="17"/>
      <c r="I2319" s="17"/>
      <c r="J2319" s="17"/>
      <c r="K2319" s="17"/>
      <c r="L2319" s="17"/>
    </row>
    <row r="2320" spans="7:12" x14ac:dyDescent="0.25">
      <c r="G2320" s="17"/>
      <c r="H2320" s="17"/>
      <c r="I2320" s="17"/>
      <c r="J2320" s="17"/>
      <c r="K2320" s="17"/>
      <c r="L2320" s="17"/>
    </row>
    <row r="2321" spans="7:12" x14ac:dyDescent="0.25">
      <c r="G2321" s="17"/>
      <c r="H2321" s="17"/>
      <c r="I2321" s="17"/>
      <c r="J2321" s="17"/>
      <c r="K2321" s="17"/>
      <c r="L2321" s="17"/>
    </row>
    <row r="2322" spans="7:12" x14ac:dyDescent="0.25">
      <c r="G2322" s="17"/>
      <c r="H2322" s="17"/>
      <c r="I2322" s="17"/>
      <c r="J2322" s="17"/>
      <c r="K2322" s="17"/>
      <c r="L2322" s="17"/>
    </row>
    <row r="2323" spans="7:12" x14ac:dyDescent="0.25">
      <c r="G2323" s="17"/>
      <c r="H2323" s="17"/>
      <c r="I2323" s="17"/>
      <c r="J2323" s="17"/>
      <c r="K2323" s="17"/>
      <c r="L2323" s="17"/>
    </row>
    <row r="2324" spans="7:12" x14ac:dyDescent="0.25">
      <c r="G2324" s="17"/>
      <c r="H2324" s="17"/>
      <c r="I2324" s="17"/>
      <c r="J2324" s="17"/>
      <c r="K2324" s="17"/>
      <c r="L2324" s="17"/>
    </row>
    <row r="2325" spans="7:12" x14ac:dyDescent="0.25">
      <c r="G2325" s="17"/>
      <c r="H2325" s="17"/>
      <c r="I2325" s="17"/>
      <c r="J2325" s="17"/>
      <c r="K2325" s="17"/>
      <c r="L2325" s="17"/>
    </row>
    <row r="2326" spans="7:12" x14ac:dyDescent="0.25">
      <c r="G2326" s="17"/>
      <c r="H2326" s="17"/>
      <c r="I2326" s="17"/>
      <c r="J2326" s="17"/>
      <c r="K2326" s="17"/>
      <c r="L2326" s="17"/>
    </row>
    <row r="2327" spans="7:12" x14ac:dyDescent="0.25">
      <c r="G2327" s="17"/>
      <c r="H2327" s="17"/>
      <c r="I2327" s="17"/>
      <c r="J2327" s="17"/>
      <c r="K2327" s="17"/>
      <c r="L2327" s="17"/>
    </row>
    <row r="2328" spans="7:12" x14ac:dyDescent="0.25">
      <c r="G2328" s="17"/>
      <c r="H2328" s="17"/>
      <c r="I2328" s="17"/>
      <c r="J2328" s="17"/>
      <c r="K2328" s="17"/>
      <c r="L2328" s="17"/>
    </row>
    <row r="2329" spans="7:12" x14ac:dyDescent="0.25">
      <c r="G2329" s="17"/>
      <c r="H2329" s="17"/>
      <c r="I2329" s="17"/>
      <c r="J2329" s="17"/>
      <c r="K2329" s="17"/>
      <c r="L2329" s="17"/>
    </row>
    <row r="2330" spans="7:12" x14ac:dyDescent="0.25">
      <c r="G2330" s="17"/>
      <c r="H2330" s="17"/>
      <c r="I2330" s="17"/>
      <c r="J2330" s="17"/>
      <c r="K2330" s="17"/>
      <c r="L2330" s="17"/>
    </row>
    <row r="2331" spans="7:12" x14ac:dyDescent="0.25">
      <c r="G2331" s="17"/>
      <c r="H2331" s="17"/>
      <c r="I2331" s="17"/>
      <c r="J2331" s="17"/>
      <c r="K2331" s="17"/>
      <c r="L2331" s="17"/>
    </row>
    <row r="2332" spans="7:12" x14ac:dyDescent="0.25">
      <c r="G2332" s="17"/>
      <c r="H2332" s="17"/>
      <c r="I2332" s="17"/>
      <c r="J2332" s="17"/>
      <c r="K2332" s="17"/>
      <c r="L2332" s="17"/>
    </row>
    <row r="2333" spans="7:12" x14ac:dyDescent="0.25">
      <c r="G2333" s="17"/>
      <c r="H2333" s="17"/>
      <c r="I2333" s="17"/>
      <c r="J2333" s="17"/>
      <c r="K2333" s="17"/>
      <c r="L2333" s="17"/>
    </row>
    <row r="2334" spans="7:12" x14ac:dyDescent="0.25">
      <c r="G2334" s="17"/>
      <c r="H2334" s="17"/>
      <c r="I2334" s="17"/>
      <c r="J2334" s="17"/>
      <c r="K2334" s="17"/>
      <c r="L2334" s="17"/>
    </row>
    <row r="2335" spans="7:12" x14ac:dyDescent="0.25">
      <c r="G2335" s="17"/>
      <c r="H2335" s="17"/>
      <c r="I2335" s="17"/>
      <c r="J2335" s="17"/>
      <c r="K2335" s="17"/>
      <c r="L2335" s="17"/>
    </row>
    <row r="2336" spans="7:12" x14ac:dyDescent="0.25">
      <c r="G2336" s="17"/>
      <c r="H2336" s="17"/>
      <c r="I2336" s="17"/>
      <c r="J2336" s="17"/>
      <c r="K2336" s="17"/>
      <c r="L2336" s="17"/>
    </row>
    <row r="2337" spans="7:12" x14ac:dyDescent="0.25">
      <c r="G2337" s="17"/>
      <c r="H2337" s="17"/>
      <c r="I2337" s="17"/>
      <c r="J2337" s="17"/>
      <c r="K2337" s="17"/>
      <c r="L2337" s="17"/>
    </row>
    <row r="2338" spans="7:12" x14ac:dyDescent="0.25">
      <c r="G2338" s="17"/>
      <c r="H2338" s="17"/>
      <c r="I2338" s="17"/>
      <c r="J2338" s="17"/>
      <c r="K2338" s="17"/>
      <c r="L2338" s="17"/>
    </row>
    <row r="2339" spans="7:12" x14ac:dyDescent="0.25">
      <c r="G2339" s="17"/>
      <c r="H2339" s="17"/>
      <c r="I2339" s="17"/>
      <c r="J2339" s="17"/>
      <c r="K2339" s="17"/>
      <c r="L2339" s="17"/>
    </row>
    <row r="2340" spans="7:12" x14ac:dyDescent="0.25">
      <c r="G2340" s="17"/>
      <c r="H2340" s="17"/>
      <c r="I2340" s="17"/>
      <c r="J2340" s="17"/>
      <c r="K2340" s="17"/>
      <c r="L2340" s="17"/>
    </row>
    <row r="2341" spans="7:12" x14ac:dyDescent="0.25">
      <c r="G2341" s="17"/>
      <c r="H2341" s="17"/>
      <c r="I2341" s="17"/>
      <c r="J2341" s="17"/>
      <c r="K2341" s="17"/>
      <c r="L2341" s="17"/>
    </row>
    <row r="2342" spans="7:12" x14ac:dyDescent="0.25">
      <c r="G2342" s="17"/>
      <c r="H2342" s="17"/>
      <c r="I2342" s="17"/>
      <c r="J2342" s="17"/>
      <c r="K2342" s="17"/>
      <c r="L2342" s="17"/>
    </row>
    <row r="2343" spans="7:12" x14ac:dyDescent="0.25">
      <c r="G2343" s="17"/>
      <c r="H2343" s="17"/>
      <c r="I2343" s="17"/>
      <c r="J2343" s="17"/>
      <c r="K2343" s="17"/>
      <c r="L2343" s="17"/>
    </row>
    <row r="2344" spans="7:12" x14ac:dyDescent="0.25">
      <c r="G2344" s="17"/>
      <c r="H2344" s="17"/>
      <c r="I2344" s="17"/>
      <c r="J2344" s="17"/>
      <c r="K2344" s="17"/>
      <c r="L2344" s="17"/>
    </row>
    <row r="2345" spans="7:12" x14ac:dyDescent="0.25">
      <c r="G2345" s="17"/>
      <c r="H2345" s="17"/>
      <c r="I2345" s="17"/>
      <c r="J2345" s="17"/>
      <c r="K2345" s="17"/>
      <c r="L2345" s="17"/>
    </row>
    <row r="2346" spans="7:12" x14ac:dyDescent="0.25">
      <c r="G2346" s="17"/>
      <c r="H2346" s="17"/>
      <c r="I2346" s="17"/>
      <c r="J2346" s="17"/>
      <c r="K2346" s="17"/>
      <c r="L2346" s="17"/>
    </row>
    <row r="2347" spans="7:12" x14ac:dyDescent="0.25">
      <c r="G2347" s="17"/>
      <c r="H2347" s="17"/>
      <c r="I2347" s="17"/>
      <c r="J2347" s="17"/>
      <c r="K2347" s="17"/>
      <c r="L2347" s="17"/>
    </row>
    <row r="2348" spans="7:12" x14ac:dyDescent="0.25">
      <c r="G2348" s="17"/>
      <c r="H2348" s="17"/>
      <c r="I2348" s="17"/>
      <c r="J2348" s="17"/>
      <c r="K2348" s="17"/>
      <c r="L2348" s="17"/>
    </row>
    <row r="2349" spans="7:12" x14ac:dyDescent="0.25">
      <c r="G2349" s="17"/>
      <c r="H2349" s="17"/>
      <c r="I2349" s="17"/>
      <c r="J2349" s="17"/>
      <c r="K2349" s="17"/>
      <c r="L2349" s="17"/>
    </row>
    <row r="2350" spans="7:12" x14ac:dyDescent="0.25">
      <c r="G2350" s="17"/>
      <c r="H2350" s="17"/>
      <c r="I2350" s="17"/>
      <c r="J2350" s="17"/>
      <c r="K2350" s="17"/>
      <c r="L2350" s="17"/>
    </row>
    <row r="2351" spans="7:12" x14ac:dyDescent="0.25">
      <c r="G2351" s="17"/>
      <c r="H2351" s="17"/>
      <c r="I2351" s="17"/>
      <c r="J2351" s="17"/>
      <c r="K2351" s="17"/>
      <c r="L2351" s="17"/>
    </row>
    <row r="2352" spans="7:12" x14ac:dyDescent="0.25">
      <c r="G2352" s="17"/>
      <c r="H2352" s="17"/>
      <c r="I2352" s="17"/>
      <c r="J2352" s="17"/>
      <c r="K2352" s="17"/>
      <c r="L2352" s="17"/>
    </row>
    <row r="2353" spans="7:12" x14ac:dyDescent="0.25">
      <c r="G2353" s="17"/>
      <c r="H2353" s="17"/>
      <c r="I2353" s="17"/>
      <c r="J2353" s="17"/>
      <c r="K2353" s="17"/>
      <c r="L2353" s="17"/>
    </row>
    <row r="2354" spans="7:12" x14ac:dyDescent="0.25">
      <c r="G2354" s="17"/>
      <c r="H2354" s="17"/>
      <c r="I2354" s="17"/>
      <c r="J2354" s="17"/>
      <c r="K2354" s="17"/>
      <c r="L2354" s="17"/>
    </row>
    <row r="2355" spans="7:12" x14ac:dyDescent="0.25">
      <c r="G2355" s="17"/>
      <c r="H2355" s="17"/>
      <c r="I2355" s="17"/>
      <c r="J2355" s="17"/>
      <c r="K2355" s="17"/>
      <c r="L2355" s="17"/>
    </row>
    <row r="2356" spans="7:12" x14ac:dyDescent="0.25">
      <c r="G2356" s="17"/>
      <c r="H2356" s="17"/>
      <c r="I2356" s="17"/>
      <c r="J2356" s="17"/>
      <c r="K2356" s="17"/>
      <c r="L2356" s="17"/>
    </row>
    <row r="2357" spans="7:12" x14ac:dyDescent="0.25">
      <c r="G2357" s="17"/>
      <c r="H2357" s="17"/>
      <c r="I2357" s="17"/>
      <c r="J2357" s="17"/>
      <c r="K2357" s="17"/>
      <c r="L2357" s="17"/>
    </row>
    <row r="2358" spans="7:12" x14ac:dyDescent="0.25">
      <c r="G2358" s="17"/>
      <c r="H2358" s="17"/>
      <c r="I2358" s="17"/>
      <c r="J2358" s="17"/>
      <c r="K2358" s="17"/>
      <c r="L2358" s="17"/>
    </row>
    <row r="2359" spans="7:12" x14ac:dyDescent="0.25">
      <c r="G2359" s="17"/>
      <c r="H2359" s="17"/>
      <c r="I2359" s="17"/>
      <c r="J2359" s="17"/>
      <c r="K2359" s="17"/>
      <c r="L2359" s="17"/>
    </row>
    <row r="2360" spans="7:12" x14ac:dyDescent="0.25">
      <c r="G2360" s="17"/>
      <c r="H2360" s="17"/>
      <c r="I2360" s="17"/>
      <c r="J2360" s="17"/>
      <c r="K2360" s="17"/>
      <c r="L2360" s="17"/>
    </row>
    <row r="2361" spans="7:12" x14ac:dyDescent="0.25">
      <c r="G2361" s="17"/>
      <c r="H2361" s="17"/>
      <c r="I2361" s="17"/>
      <c r="J2361" s="17"/>
      <c r="K2361" s="17"/>
      <c r="L2361" s="17"/>
    </row>
    <row r="2362" spans="7:12" x14ac:dyDescent="0.25">
      <c r="G2362" s="17"/>
      <c r="H2362" s="17"/>
      <c r="I2362" s="17"/>
      <c r="J2362" s="17"/>
      <c r="K2362" s="17"/>
      <c r="L2362" s="17"/>
    </row>
    <row r="2363" spans="7:12" x14ac:dyDescent="0.25">
      <c r="G2363" s="17"/>
      <c r="H2363" s="17"/>
      <c r="I2363" s="17"/>
      <c r="J2363" s="17"/>
      <c r="K2363" s="17"/>
      <c r="L2363" s="17"/>
    </row>
    <row r="2364" spans="7:12" x14ac:dyDescent="0.25">
      <c r="G2364" s="17"/>
      <c r="H2364" s="17"/>
      <c r="I2364" s="17"/>
      <c r="J2364" s="17"/>
      <c r="K2364" s="17"/>
      <c r="L2364" s="17"/>
    </row>
    <row r="2365" spans="7:12" x14ac:dyDescent="0.25">
      <c r="G2365" s="17"/>
      <c r="H2365" s="17"/>
      <c r="I2365" s="17"/>
      <c r="J2365" s="17"/>
      <c r="K2365" s="17"/>
      <c r="L2365" s="17"/>
    </row>
    <row r="2366" spans="7:12" x14ac:dyDescent="0.25">
      <c r="G2366" s="17"/>
      <c r="H2366" s="17"/>
      <c r="I2366" s="17"/>
      <c r="J2366" s="17"/>
      <c r="K2366" s="17"/>
      <c r="L2366" s="17"/>
    </row>
    <row r="2367" spans="7:12" x14ac:dyDescent="0.25">
      <c r="G2367" s="17"/>
      <c r="H2367" s="17"/>
      <c r="I2367" s="17"/>
      <c r="J2367" s="17"/>
      <c r="K2367" s="17"/>
      <c r="L2367" s="17"/>
    </row>
    <row r="2368" spans="7:12" x14ac:dyDescent="0.25">
      <c r="G2368" s="17"/>
      <c r="H2368" s="17"/>
      <c r="I2368" s="17"/>
      <c r="J2368" s="17"/>
      <c r="K2368" s="17"/>
      <c r="L2368" s="17"/>
    </row>
    <row r="2369" spans="7:12" x14ac:dyDescent="0.25">
      <c r="G2369" s="17"/>
      <c r="H2369" s="17"/>
      <c r="I2369" s="17"/>
      <c r="J2369" s="17"/>
      <c r="K2369" s="17"/>
      <c r="L2369" s="17"/>
    </row>
    <row r="2370" spans="7:12" x14ac:dyDescent="0.25">
      <c r="G2370" s="17"/>
      <c r="H2370" s="17"/>
      <c r="I2370" s="17"/>
      <c r="J2370" s="17"/>
      <c r="K2370" s="17"/>
      <c r="L2370" s="17"/>
    </row>
    <row r="2371" spans="7:12" x14ac:dyDescent="0.25">
      <c r="G2371" s="17"/>
      <c r="H2371" s="17"/>
      <c r="I2371" s="17"/>
      <c r="J2371" s="17"/>
      <c r="K2371" s="17"/>
      <c r="L2371" s="17"/>
    </row>
    <row r="2372" spans="7:12" x14ac:dyDescent="0.25">
      <c r="G2372" s="17"/>
      <c r="H2372" s="17"/>
      <c r="I2372" s="17"/>
      <c r="J2372" s="17"/>
      <c r="K2372" s="17"/>
      <c r="L2372" s="17"/>
    </row>
    <row r="2373" spans="7:12" x14ac:dyDescent="0.25">
      <c r="G2373" s="17"/>
      <c r="H2373" s="17"/>
      <c r="I2373" s="17"/>
      <c r="J2373" s="17"/>
      <c r="K2373" s="17"/>
      <c r="L2373" s="17"/>
    </row>
    <row r="2374" spans="7:12" x14ac:dyDescent="0.25">
      <c r="G2374" s="17"/>
      <c r="H2374" s="17"/>
      <c r="I2374" s="17"/>
      <c r="J2374" s="17"/>
      <c r="K2374" s="17"/>
      <c r="L2374" s="17"/>
    </row>
    <row r="2375" spans="7:12" x14ac:dyDescent="0.25">
      <c r="G2375" s="17"/>
      <c r="H2375" s="17"/>
      <c r="I2375" s="17"/>
      <c r="J2375" s="17"/>
      <c r="K2375" s="17"/>
      <c r="L2375" s="17"/>
    </row>
    <row r="2376" spans="7:12" x14ac:dyDescent="0.25">
      <c r="G2376" s="17"/>
      <c r="H2376" s="17"/>
      <c r="I2376" s="17"/>
      <c r="J2376" s="17"/>
      <c r="K2376" s="17"/>
      <c r="L2376" s="17"/>
    </row>
    <row r="2377" spans="7:12" x14ac:dyDescent="0.25">
      <c r="G2377" s="17"/>
      <c r="H2377" s="17"/>
      <c r="I2377" s="17"/>
      <c r="J2377" s="17"/>
      <c r="K2377" s="17"/>
      <c r="L2377" s="17"/>
    </row>
    <row r="2378" spans="7:12" x14ac:dyDescent="0.25">
      <c r="G2378" s="17"/>
      <c r="H2378" s="17"/>
      <c r="I2378" s="17"/>
      <c r="J2378" s="17"/>
      <c r="K2378" s="17"/>
      <c r="L2378" s="17"/>
    </row>
    <row r="2379" spans="7:12" x14ac:dyDescent="0.25">
      <c r="G2379" s="17"/>
      <c r="H2379" s="17"/>
      <c r="I2379" s="17"/>
      <c r="J2379" s="17"/>
      <c r="K2379" s="17"/>
      <c r="L2379" s="17"/>
    </row>
    <row r="2380" spans="7:12" x14ac:dyDescent="0.25">
      <c r="G2380" s="17"/>
      <c r="H2380" s="17"/>
      <c r="I2380" s="17"/>
      <c r="J2380" s="17"/>
      <c r="K2380" s="17"/>
      <c r="L2380" s="17"/>
    </row>
    <row r="2381" spans="7:12" x14ac:dyDescent="0.25">
      <c r="G2381" s="17"/>
      <c r="H2381" s="17"/>
      <c r="I2381" s="17"/>
      <c r="J2381" s="17"/>
      <c r="K2381" s="17"/>
      <c r="L2381" s="17"/>
    </row>
    <row r="2382" spans="7:12" x14ac:dyDescent="0.25">
      <c r="G2382" s="17"/>
      <c r="H2382" s="17"/>
      <c r="I2382" s="17"/>
      <c r="J2382" s="17"/>
      <c r="K2382" s="17"/>
      <c r="L2382" s="17"/>
    </row>
    <row r="2383" spans="7:12" x14ac:dyDescent="0.25">
      <c r="G2383" s="17"/>
      <c r="H2383" s="17"/>
      <c r="I2383" s="17"/>
      <c r="J2383" s="17"/>
      <c r="K2383" s="17"/>
      <c r="L2383" s="17"/>
    </row>
    <row r="2384" spans="7:12" x14ac:dyDescent="0.25">
      <c r="G2384" s="17"/>
      <c r="H2384" s="17"/>
      <c r="I2384" s="17"/>
      <c r="J2384" s="17"/>
      <c r="K2384" s="17"/>
      <c r="L2384" s="17"/>
    </row>
    <row r="2385" spans="7:12" x14ac:dyDescent="0.25">
      <c r="G2385" s="17"/>
      <c r="H2385" s="17"/>
      <c r="I2385" s="17"/>
      <c r="J2385" s="17"/>
      <c r="K2385" s="17"/>
      <c r="L2385" s="17"/>
    </row>
    <row r="2386" spans="7:12" x14ac:dyDescent="0.25">
      <c r="G2386" s="17"/>
      <c r="H2386" s="17"/>
      <c r="I2386" s="17"/>
      <c r="J2386" s="17"/>
      <c r="K2386" s="17"/>
      <c r="L2386" s="17"/>
    </row>
    <row r="2387" spans="7:12" x14ac:dyDescent="0.25">
      <c r="G2387" s="17"/>
      <c r="H2387" s="17"/>
      <c r="I2387" s="17"/>
      <c r="J2387" s="17"/>
      <c r="K2387" s="17"/>
      <c r="L2387" s="17"/>
    </row>
    <row r="2388" spans="7:12" x14ac:dyDescent="0.25">
      <c r="G2388" s="17"/>
      <c r="H2388" s="17"/>
      <c r="I2388" s="17"/>
      <c r="J2388" s="17"/>
      <c r="K2388" s="17"/>
      <c r="L2388" s="17"/>
    </row>
    <row r="2389" spans="7:12" x14ac:dyDescent="0.25">
      <c r="G2389" s="17"/>
      <c r="H2389" s="17"/>
      <c r="I2389" s="17"/>
      <c r="J2389" s="17"/>
      <c r="K2389" s="17"/>
      <c r="L2389" s="17"/>
    </row>
    <row r="2390" spans="7:12" x14ac:dyDescent="0.25">
      <c r="G2390" s="17"/>
      <c r="H2390" s="17"/>
      <c r="I2390" s="17"/>
      <c r="J2390" s="17"/>
      <c r="K2390" s="17"/>
      <c r="L2390" s="17"/>
    </row>
    <row r="2391" spans="7:12" x14ac:dyDescent="0.25">
      <c r="G2391" s="17"/>
      <c r="H2391" s="17"/>
      <c r="I2391" s="17"/>
      <c r="J2391" s="17"/>
      <c r="K2391" s="17"/>
      <c r="L2391" s="17"/>
    </row>
    <row r="2392" spans="7:12" x14ac:dyDescent="0.25">
      <c r="G2392" s="17"/>
      <c r="H2392" s="17"/>
      <c r="I2392" s="17"/>
      <c r="J2392" s="17"/>
      <c r="K2392" s="17"/>
      <c r="L2392" s="17"/>
    </row>
    <row r="2393" spans="7:12" x14ac:dyDescent="0.25">
      <c r="G2393" s="17"/>
      <c r="H2393" s="17"/>
      <c r="I2393" s="17"/>
      <c r="J2393" s="17"/>
      <c r="K2393" s="17"/>
      <c r="L2393" s="17"/>
    </row>
    <row r="2394" spans="7:12" x14ac:dyDescent="0.25">
      <c r="G2394" s="17"/>
      <c r="H2394" s="17"/>
      <c r="I2394" s="17"/>
      <c r="J2394" s="17"/>
      <c r="K2394" s="17"/>
      <c r="L2394" s="17"/>
    </row>
    <row r="2395" spans="7:12" x14ac:dyDescent="0.25">
      <c r="G2395" s="17"/>
      <c r="H2395" s="17"/>
      <c r="I2395" s="17"/>
      <c r="J2395" s="17"/>
      <c r="K2395" s="17"/>
      <c r="L2395" s="17"/>
    </row>
    <row r="2396" spans="7:12" x14ac:dyDescent="0.25">
      <c r="G2396" s="17"/>
      <c r="H2396" s="17"/>
      <c r="I2396" s="17"/>
      <c r="J2396" s="17"/>
      <c r="K2396" s="17"/>
      <c r="L2396" s="17"/>
    </row>
    <row r="2397" spans="7:12" x14ac:dyDescent="0.25">
      <c r="G2397" s="17"/>
      <c r="H2397" s="17"/>
      <c r="I2397" s="17"/>
      <c r="J2397" s="17"/>
      <c r="K2397" s="17"/>
      <c r="L2397" s="17"/>
    </row>
    <row r="2398" spans="7:12" x14ac:dyDescent="0.25">
      <c r="G2398" s="17"/>
      <c r="H2398" s="17"/>
      <c r="I2398" s="17"/>
      <c r="J2398" s="17"/>
      <c r="K2398" s="17"/>
      <c r="L2398" s="17"/>
    </row>
    <row r="2399" spans="7:12" x14ac:dyDescent="0.25">
      <c r="G2399" s="17"/>
      <c r="H2399" s="17"/>
      <c r="I2399" s="17"/>
      <c r="J2399" s="17"/>
      <c r="K2399" s="17"/>
      <c r="L2399" s="17"/>
    </row>
    <row r="2400" spans="7:12" x14ac:dyDescent="0.25">
      <c r="G2400" s="17"/>
      <c r="H2400" s="17"/>
      <c r="I2400" s="17"/>
      <c r="J2400" s="17"/>
      <c r="K2400" s="17"/>
      <c r="L2400" s="17"/>
    </row>
    <row r="2401" spans="7:12" x14ac:dyDescent="0.25">
      <c r="G2401" s="17"/>
      <c r="H2401" s="17"/>
      <c r="I2401" s="17"/>
      <c r="J2401" s="17"/>
      <c r="K2401" s="17"/>
      <c r="L2401" s="17"/>
    </row>
    <row r="2402" spans="7:12" x14ac:dyDescent="0.25">
      <c r="G2402" s="17"/>
      <c r="H2402" s="17"/>
      <c r="I2402" s="17"/>
      <c r="J2402" s="17"/>
      <c r="K2402" s="17"/>
      <c r="L2402" s="17"/>
    </row>
    <row r="2403" spans="7:12" x14ac:dyDescent="0.25">
      <c r="G2403" s="17"/>
      <c r="H2403" s="17"/>
      <c r="I2403" s="17"/>
      <c r="J2403" s="17"/>
      <c r="K2403" s="17"/>
      <c r="L2403" s="17"/>
    </row>
    <row r="2404" spans="7:12" x14ac:dyDescent="0.25">
      <c r="G2404" s="17"/>
      <c r="H2404" s="17"/>
      <c r="I2404" s="17"/>
      <c r="J2404" s="17"/>
      <c r="K2404" s="17"/>
      <c r="L2404" s="17"/>
    </row>
    <row r="2405" spans="7:12" x14ac:dyDescent="0.25">
      <c r="G2405" s="17"/>
      <c r="H2405" s="17"/>
      <c r="I2405" s="17"/>
      <c r="J2405" s="17"/>
      <c r="K2405" s="17"/>
      <c r="L2405" s="17"/>
    </row>
    <row r="2406" spans="7:12" x14ac:dyDescent="0.25">
      <c r="G2406" s="17"/>
      <c r="H2406" s="17"/>
      <c r="I2406" s="17"/>
      <c r="J2406" s="17"/>
      <c r="K2406" s="17"/>
      <c r="L2406" s="17"/>
    </row>
    <row r="2407" spans="7:12" x14ac:dyDescent="0.25">
      <c r="G2407" s="17"/>
      <c r="H2407" s="17"/>
      <c r="I2407" s="17"/>
      <c r="J2407" s="17"/>
      <c r="K2407" s="17"/>
      <c r="L2407" s="17"/>
    </row>
    <row r="2408" spans="7:12" x14ac:dyDescent="0.25">
      <c r="G2408" s="17"/>
      <c r="H2408" s="17"/>
      <c r="I2408" s="17"/>
      <c r="J2408" s="17"/>
      <c r="K2408" s="17"/>
      <c r="L2408" s="17"/>
    </row>
    <row r="2409" spans="7:12" x14ac:dyDescent="0.25">
      <c r="G2409" s="17"/>
      <c r="H2409" s="17"/>
      <c r="I2409" s="17"/>
      <c r="J2409" s="17"/>
      <c r="K2409" s="17"/>
      <c r="L2409" s="17"/>
    </row>
    <row r="2410" spans="7:12" x14ac:dyDescent="0.25">
      <c r="G2410" s="17"/>
      <c r="H2410" s="17"/>
      <c r="I2410" s="17"/>
      <c r="J2410" s="17"/>
      <c r="K2410" s="17"/>
      <c r="L2410" s="17"/>
    </row>
    <row r="2411" spans="7:12" x14ac:dyDescent="0.25">
      <c r="G2411" s="17"/>
      <c r="H2411" s="17"/>
      <c r="I2411" s="17"/>
      <c r="J2411" s="17"/>
      <c r="K2411" s="17"/>
      <c r="L2411" s="17"/>
    </row>
    <row r="2412" spans="7:12" x14ac:dyDescent="0.25">
      <c r="G2412" s="17"/>
      <c r="H2412" s="17"/>
      <c r="I2412" s="17"/>
      <c r="J2412" s="17"/>
      <c r="K2412" s="17"/>
      <c r="L2412" s="17"/>
    </row>
    <row r="2413" spans="7:12" x14ac:dyDescent="0.25">
      <c r="G2413" s="17"/>
      <c r="H2413" s="17"/>
      <c r="I2413" s="17"/>
      <c r="J2413" s="17"/>
      <c r="K2413" s="17"/>
      <c r="L2413" s="17"/>
    </row>
    <row r="2414" spans="7:12" x14ac:dyDescent="0.25">
      <c r="G2414" s="17"/>
      <c r="H2414" s="17"/>
      <c r="I2414" s="17"/>
      <c r="J2414" s="17"/>
      <c r="K2414" s="17"/>
      <c r="L2414" s="17"/>
    </row>
    <row r="2415" spans="7:12" x14ac:dyDescent="0.25">
      <c r="G2415" s="17"/>
      <c r="H2415" s="17"/>
      <c r="I2415" s="17"/>
      <c r="J2415" s="17"/>
      <c r="K2415" s="17"/>
      <c r="L2415" s="17"/>
    </row>
    <row r="2416" spans="7:12" x14ac:dyDescent="0.25">
      <c r="G2416" s="17"/>
      <c r="H2416" s="17"/>
      <c r="I2416" s="17"/>
      <c r="J2416" s="17"/>
      <c r="K2416" s="17"/>
      <c r="L2416" s="17"/>
    </row>
    <row r="2417" spans="7:12" x14ac:dyDescent="0.25">
      <c r="G2417" s="17"/>
      <c r="H2417" s="17"/>
      <c r="I2417" s="17"/>
      <c r="J2417" s="17"/>
      <c r="K2417" s="17"/>
      <c r="L2417" s="17"/>
    </row>
    <row r="2418" spans="7:12" x14ac:dyDescent="0.25">
      <c r="G2418" s="17"/>
      <c r="H2418" s="17"/>
      <c r="I2418" s="17"/>
      <c r="J2418" s="17"/>
      <c r="K2418" s="17"/>
      <c r="L2418" s="17"/>
    </row>
    <row r="2419" spans="7:12" x14ac:dyDescent="0.25">
      <c r="G2419" s="17"/>
      <c r="H2419" s="17"/>
      <c r="I2419" s="17"/>
      <c r="J2419" s="17"/>
      <c r="K2419" s="17"/>
      <c r="L2419" s="17"/>
    </row>
    <row r="2420" spans="7:12" x14ac:dyDescent="0.25">
      <c r="G2420" s="17"/>
      <c r="H2420" s="17"/>
      <c r="I2420" s="17"/>
      <c r="J2420" s="17"/>
      <c r="K2420" s="17"/>
      <c r="L2420" s="17"/>
    </row>
    <row r="2421" spans="7:12" x14ac:dyDescent="0.25">
      <c r="G2421" s="17"/>
      <c r="H2421" s="17"/>
      <c r="I2421" s="17"/>
      <c r="J2421" s="17"/>
      <c r="K2421" s="17"/>
      <c r="L2421" s="17"/>
    </row>
    <row r="2422" spans="7:12" x14ac:dyDescent="0.25">
      <c r="G2422" s="17"/>
      <c r="H2422" s="17"/>
      <c r="I2422" s="17"/>
      <c r="J2422" s="17"/>
      <c r="K2422" s="17"/>
      <c r="L2422" s="17"/>
    </row>
    <row r="2423" spans="7:12" x14ac:dyDescent="0.25">
      <c r="G2423" s="17"/>
      <c r="H2423" s="17"/>
      <c r="I2423" s="17"/>
      <c r="J2423" s="17"/>
      <c r="K2423" s="17"/>
      <c r="L2423" s="17"/>
    </row>
    <row r="2424" spans="7:12" x14ac:dyDescent="0.25">
      <c r="G2424" s="17"/>
      <c r="H2424" s="17"/>
      <c r="I2424" s="17"/>
      <c r="J2424" s="17"/>
      <c r="K2424" s="17"/>
      <c r="L2424" s="17"/>
    </row>
    <row r="2425" spans="7:12" x14ac:dyDescent="0.25">
      <c r="G2425" s="17"/>
      <c r="H2425" s="17"/>
      <c r="I2425" s="17"/>
      <c r="J2425" s="17"/>
      <c r="K2425" s="17"/>
      <c r="L2425" s="17"/>
    </row>
    <row r="2426" spans="7:12" x14ac:dyDescent="0.25">
      <c r="G2426" s="17"/>
      <c r="H2426" s="17"/>
      <c r="I2426" s="17"/>
      <c r="J2426" s="17"/>
      <c r="K2426" s="17"/>
      <c r="L2426" s="17"/>
    </row>
    <row r="2427" spans="7:12" x14ac:dyDescent="0.25">
      <c r="G2427" s="17"/>
      <c r="H2427" s="17"/>
      <c r="I2427" s="17"/>
      <c r="J2427" s="17"/>
      <c r="K2427" s="17"/>
      <c r="L2427" s="17"/>
    </row>
    <row r="2428" spans="7:12" x14ac:dyDescent="0.25">
      <c r="G2428" s="17"/>
      <c r="H2428" s="17"/>
      <c r="I2428" s="17"/>
      <c r="J2428" s="17"/>
      <c r="K2428" s="17"/>
      <c r="L2428" s="17"/>
    </row>
    <row r="2429" spans="7:12" x14ac:dyDescent="0.25">
      <c r="G2429" s="17"/>
      <c r="H2429" s="17"/>
      <c r="I2429" s="17"/>
      <c r="J2429" s="17"/>
      <c r="K2429" s="17"/>
      <c r="L2429" s="17"/>
    </row>
    <row r="2430" spans="7:12" x14ac:dyDescent="0.25">
      <c r="G2430" s="17"/>
      <c r="H2430" s="17"/>
      <c r="I2430" s="17"/>
      <c r="J2430" s="17"/>
      <c r="K2430" s="17"/>
      <c r="L2430" s="17"/>
    </row>
    <row r="2431" spans="7:12" x14ac:dyDescent="0.25">
      <c r="G2431" s="17"/>
      <c r="H2431" s="17"/>
      <c r="I2431" s="17"/>
      <c r="J2431" s="17"/>
      <c r="K2431" s="17"/>
      <c r="L2431" s="17"/>
    </row>
    <row r="2432" spans="7:12" x14ac:dyDescent="0.25">
      <c r="G2432" s="17"/>
      <c r="H2432" s="17"/>
      <c r="I2432" s="17"/>
      <c r="J2432" s="17"/>
      <c r="K2432" s="17"/>
      <c r="L2432" s="17"/>
    </row>
    <row r="2433" spans="7:12" x14ac:dyDescent="0.25">
      <c r="G2433" s="17"/>
      <c r="H2433" s="17"/>
      <c r="I2433" s="17"/>
      <c r="J2433" s="17"/>
      <c r="K2433" s="17"/>
      <c r="L2433" s="17"/>
    </row>
    <row r="2434" spans="7:12" x14ac:dyDescent="0.25">
      <c r="G2434" s="17"/>
      <c r="H2434" s="17"/>
      <c r="I2434" s="17"/>
      <c r="J2434" s="17"/>
      <c r="K2434" s="17"/>
      <c r="L2434" s="17"/>
    </row>
    <row r="2435" spans="7:12" x14ac:dyDescent="0.25">
      <c r="G2435" s="17"/>
      <c r="H2435" s="17"/>
      <c r="I2435" s="17"/>
      <c r="J2435" s="17"/>
      <c r="K2435" s="17"/>
      <c r="L2435" s="17"/>
    </row>
    <row r="2436" spans="7:12" x14ac:dyDescent="0.25">
      <c r="G2436" s="17"/>
      <c r="H2436" s="17"/>
      <c r="I2436" s="17"/>
      <c r="J2436" s="17"/>
      <c r="K2436" s="17"/>
      <c r="L2436" s="17"/>
    </row>
    <row r="2437" spans="7:12" x14ac:dyDescent="0.25">
      <c r="G2437" s="17"/>
      <c r="H2437" s="17"/>
      <c r="I2437" s="17"/>
      <c r="J2437" s="17"/>
      <c r="K2437" s="17"/>
      <c r="L2437" s="17"/>
    </row>
    <row r="2438" spans="7:12" x14ac:dyDescent="0.25">
      <c r="G2438" s="17"/>
      <c r="H2438" s="17"/>
      <c r="I2438" s="17"/>
      <c r="J2438" s="17"/>
      <c r="K2438" s="17"/>
      <c r="L2438" s="17"/>
    </row>
    <row r="2439" spans="7:12" x14ac:dyDescent="0.25">
      <c r="G2439" s="17"/>
      <c r="H2439" s="17"/>
      <c r="I2439" s="17"/>
      <c r="J2439" s="17"/>
      <c r="K2439" s="17"/>
      <c r="L2439" s="17"/>
    </row>
    <row r="2440" spans="7:12" x14ac:dyDescent="0.25">
      <c r="G2440" s="17"/>
      <c r="H2440" s="17"/>
      <c r="I2440" s="17"/>
      <c r="J2440" s="17"/>
      <c r="K2440" s="17"/>
      <c r="L2440" s="17"/>
    </row>
    <row r="2441" spans="7:12" x14ac:dyDescent="0.25">
      <c r="G2441" s="17"/>
      <c r="H2441" s="17"/>
      <c r="I2441" s="17"/>
      <c r="J2441" s="17"/>
      <c r="K2441" s="17"/>
      <c r="L2441" s="17"/>
    </row>
    <row r="2442" spans="7:12" x14ac:dyDescent="0.25">
      <c r="G2442" s="17"/>
      <c r="H2442" s="17"/>
      <c r="I2442" s="17"/>
      <c r="J2442" s="17"/>
      <c r="K2442" s="17"/>
      <c r="L2442" s="17"/>
    </row>
    <row r="2443" spans="7:12" x14ac:dyDescent="0.25">
      <c r="G2443" s="17"/>
      <c r="H2443" s="17"/>
      <c r="I2443" s="17"/>
      <c r="J2443" s="17"/>
      <c r="K2443" s="17"/>
      <c r="L2443" s="17"/>
    </row>
    <row r="2444" spans="7:12" x14ac:dyDescent="0.25">
      <c r="G2444" s="17"/>
      <c r="H2444" s="17"/>
      <c r="I2444" s="17"/>
      <c r="J2444" s="17"/>
      <c r="K2444" s="17"/>
      <c r="L2444" s="17"/>
    </row>
    <row r="2445" spans="7:12" x14ac:dyDescent="0.25">
      <c r="G2445" s="17"/>
      <c r="H2445" s="17"/>
      <c r="I2445" s="17"/>
      <c r="J2445" s="17"/>
      <c r="K2445" s="17"/>
      <c r="L2445" s="17"/>
    </row>
    <row r="2446" spans="7:12" x14ac:dyDescent="0.25">
      <c r="G2446" s="17"/>
      <c r="H2446" s="17"/>
      <c r="I2446" s="17"/>
      <c r="J2446" s="17"/>
      <c r="K2446" s="17"/>
      <c r="L2446" s="17"/>
    </row>
    <row r="2447" spans="7:12" x14ac:dyDescent="0.25">
      <c r="G2447" s="17"/>
      <c r="H2447" s="17"/>
      <c r="I2447" s="17"/>
      <c r="J2447" s="17"/>
      <c r="K2447" s="17"/>
      <c r="L2447" s="17"/>
    </row>
    <row r="2448" spans="7:12" x14ac:dyDescent="0.25">
      <c r="G2448" s="17"/>
      <c r="H2448" s="17"/>
      <c r="I2448" s="17"/>
      <c r="J2448" s="17"/>
      <c r="K2448" s="17"/>
      <c r="L2448" s="17"/>
    </row>
    <row r="2449" spans="7:12" x14ac:dyDescent="0.25">
      <c r="G2449" s="17"/>
      <c r="H2449" s="17"/>
      <c r="I2449" s="17"/>
      <c r="J2449" s="17"/>
      <c r="K2449" s="17"/>
      <c r="L2449" s="17"/>
    </row>
    <row r="2450" spans="7:12" x14ac:dyDescent="0.25">
      <c r="G2450" s="17"/>
      <c r="H2450" s="17"/>
      <c r="I2450" s="17"/>
      <c r="J2450" s="17"/>
      <c r="K2450" s="17"/>
      <c r="L2450" s="17"/>
    </row>
    <row r="2451" spans="7:12" x14ac:dyDescent="0.25">
      <c r="G2451" s="17"/>
      <c r="H2451" s="17"/>
      <c r="I2451" s="17"/>
      <c r="J2451" s="17"/>
      <c r="K2451" s="17"/>
      <c r="L2451" s="17"/>
    </row>
    <row r="2452" spans="7:12" x14ac:dyDescent="0.25">
      <c r="G2452" s="17"/>
      <c r="H2452" s="17"/>
      <c r="I2452" s="17"/>
      <c r="J2452" s="17"/>
      <c r="K2452" s="17"/>
      <c r="L2452" s="17"/>
    </row>
    <row r="2453" spans="7:12" x14ac:dyDescent="0.25">
      <c r="G2453" s="17"/>
      <c r="H2453" s="17"/>
      <c r="I2453" s="17"/>
      <c r="J2453" s="17"/>
      <c r="K2453" s="17"/>
      <c r="L2453" s="17"/>
    </row>
    <row r="2454" spans="7:12" x14ac:dyDescent="0.25">
      <c r="G2454" s="17"/>
      <c r="H2454" s="17"/>
      <c r="I2454" s="17"/>
      <c r="J2454" s="17"/>
      <c r="K2454" s="17"/>
      <c r="L2454" s="17"/>
    </row>
    <row r="2455" spans="7:12" x14ac:dyDescent="0.25">
      <c r="G2455" s="17"/>
      <c r="H2455" s="17"/>
      <c r="I2455" s="17"/>
      <c r="J2455" s="17"/>
      <c r="K2455" s="17"/>
      <c r="L2455" s="17"/>
    </row>
    <row r="2456" spans="7:12" x14ac:dyDescent="0.25">
      <c r="G2456" s="17"/>
      <c r="H2456" s="17"/>
      <c r="I2456" s="17"/>
      <c r="J2456" s="17"/>
      <c r="K2456" s="17"/>
      <c r="L2456" s="17"/>
    </row>
    <row r="2457" spans="7:12" x14ac:dyDescent="0.25">
      <c r="G2457" s="17"/>
      <c r="H2457" s="17"/>
      <c r="I2457" s="17"/>
      <c r="J2457" s="17"/>
      <c r="K2457" s="17"/>
      <c r="L2457" s="17"/>
    </row>
    <row r="2458" spans="7:12" x14ac:dyDescent="0.25">
      <c r="G2458" s="17"/>
      <c r="H2458" s="17"/>
      <c r="I2458" s="17"/>
      <c r="J2458" s="17"/>
      <c r="K2458" s="17"/>
      <c r="L2458" s="17"/>
    </row>
    <row r="2459" spans="7:12" x14ac:dyDescent="0.25">
      <c r="G2459" s="17"/>
      <c r="H2459" s="17"/>
      <c r="I2459" s="17"/>
      <c r="J2459" s="17"/>
      <c r="K2459" s="17"/>
      <c r="L2459" s="17"/>
    </row>
    <row r="2460" spans="7:12" x14ac:dyDescent="0.25">
      <c r="G2460" s="17"/>
      <c r="H2460" s="17"/>
      <c r="I2460" s="17"/>
      <c r="J2460" s="17"/>
      <c r="K2460" s="17"/>
      <c r="L2460" s="17"/>
    </row>
    <row r="2461" spans="7:12" x14ac:dyDescent="0.25">
      <c r="G2461" s="17"/>
      <c r="H2461" s="17"/>
      <c r="I2461" s="17"/>
      <c r="J2461" s="17"/>
      <c r="K2461" s="17"/>
      <c r="L2461" s="17"/>
    </row>
    <row r="2462" spans="7:12" x14ac:dyDescent="0.25">
      <c r="G2462" s="17"/>
      <c r="H2462" s="17"/>
      <c r="I2462" s="17"/>
      <c r="J2462" s="17"/>
      <c r="K2462" s="17"/>
      <c r="L2462" s="17"/>
    </row>
    <row r="2463" spans="7:12" x14ac:dyDescent="0.25">
      <c r="G2463" s="17"/>
      <c r="H2463" s="17"/>
      <c r="I2463" s="17"/>
      <c r="J2463" s="17"/>
      <c r="K2463" s="17"/>
      <c r="L2463" s="17"/>
    </row>
    <row r="2464" spans="7:12" x14ac:dyDescent="0.25">
      <c r="G2464" s="17"/>
      <c r="H2464" s="17"/>
      <c r="I2464" s="17"/>
      <c r="J2464" s="17"/>
      <c r="K2464" s="17"/>
      <c r="L2464" s="17"/>
    </row>
    <row r="2465" spans="7:12" x14ac:dyDescent="0.25">
      <c r="G2465" s="17"/>
      <c r="H2465" s="17"/>
      <c r="I2465" s="17"/>
      <c r="J2465" s="17"/>
      <c r="K2465" s="17"/>
      <c r="L2465" s="17"/>
    </row>
    <row r="2466" spans="7:12" x14ac:dyDescent="0.25">
      <c r="G2466" s="17"/>
      <c r="H2466" s="17"/>
      <c r="I2466" s="17"/>
      <c r="J2466" s="17"/>
      <c r="K2466" s="17"/>
      <c r="L2466" s="17"/>
    </row>
    <row r="2467" spans="7:12" x14ac:dyDescent="0.25">
      <c r="G2467" s="17"/>
      <c r="H2467" s="17"/>
      <c r="I2467" s="17"/>
      <c r="J2467" s="17"/>
      <c r="K2467" s="17"/>
      <c r="L2467" s="17"/>
    </row>
    <row r="2468" spans="7:12" x14ac:dyDescent="0.25">
      <c r="G2468" s="17"/>
      <c r="H2468" s="17"/>
      <c r="I2468" s="17"/>
      <c r="J2468" s="17"/>
      <c r="K2468" s="17"/>
      <c r="L2468" s="17"/>
    </row>
    <row r="2469" spans="7:12" x14ac:dyDescent="0.25">
      <c r="G2469" s="17"/>
      <c r="H2469" s="17"/>
      <c r="I2469" s="17"/>
      <c r="J2469" s="17"/>
      <c r="K2469" s="17"/>
      <c r="L2469" s="17"/>
    </row>
    <row r="2470" spans="7:12" x14ac:dyDescent="0.25">
      <c r="G2470" s="17"/>
      <c r="H2470" s="17"/>
      <c r="I2470" s="17"/>
      <c r="J2470" s="17"/>
      <c r="K2470" s="17"/>
      <c r="L2470" s="17"/>
    </row>
    <row r="2471" spans="7:12" x14ac:dyDescent="0.25">
      <c r="G2471" s="17"/>
      <c r="H2471" s="17"/>
      <c r="I2471" s="17"/>
      <c r="J2471" s="17"/>
      <c r="K2471" s="17"/>
      <c r="L2471" s="17"/>
    </row>
    <row r="2472" spans="7:12" x14ac:dyDescent="0.25">
      <c r="G2472" s="17"/>
      <c r="H2472" s="17"/>
      <c r="I2472" s="17"/>
      <c r="J2472" s="17"/>
      <c r="K2472" s="17"/>
      <c r="L2472" s="17"/>
    </row>
    <row r="2473" spans="7:12" x14ac:dyDescent="0.25">
      <c r="G2473" s="17"/>
      <c r="H2473" s="17"/>
      <c r="I2473" s="17"/>
      <c r="J2473" s="17"/>
      <c r="K2473" s="17"/>
      <c r="L2473" s="17"/>
    </row>
    <row r="2474" spans="7:12" x14ac:dyDescent="0.25">
      <c r="G2474" s="17"/>
      <c r="H2474" s="17"/>
      <c r="I2474" s="17"/>
      <c r="J2474" s="17"/>
      <c r="K2474" s="17"/>
      <c r="L2474" s="17"/>
    </row>
    <row r="2475" spans="7:12" x14ac:dyDescent="0.25">
      <c r="G2475" s="17"/>
      <c r="H2475" s="17"/>
      <c r="I2475" s="17"/>
      <c r="J2475" s="17"/>
      <c r="K2475" s="17"/>
      <c r="L2475" s="17"/>
    </row>
    <row r="2476" spans="7:12" x14ac:dyDescent="0.25">
      <c r="G2476" s="17"/>
      <c r="H2476" s="17"/>
      <c r="I2476" s="17"/>
      <c r="J2476" s="17"/>
      <c r="K2476" s="17"/>
      <c r="L2476" s="17"/>
    </row>
    <row r="2477" spans="7:12" x14ac:dyDescent="0.25">
      <c r="G2477" s="17"/>
      <c r="H2477" s="17"/>
      <c r="I2477" s="17"/>
      <c r="J2477" s="17"/>
      <c r="K2477" s="17"/>
      <c r="L2477" s="17"/>
    </row>
    <row r="2478" spans="7:12" x14ac:dyDescent="0.25">
      <c r="G2478" s="17"/>
      <c r="H2478" s="17"/>
      <c r="I2478" s="17"/>
      <c r="J2478" s="17"/>
      <c r="K2478" s="17"/>
      <c r="L2478" s="17"/>
    </row>
    <row r="2479" spans="7:12" x14ac:dyDescent="0.25">
      <c r="G2479" s="17"/>
      <c r="H2479" s="17"/>
      <c r="I2479" s="17"/>
      <c r="J2479" s="17"/>
      <c r="K2479" s="17"/>
      <c r="L2479" s="17"/>
    </row>
    <row r="2480" spans="7:12" x14ac:dyDescent="0.25">
      <c r="G2480" s="17"/>
      <c r="H2480" s="17"/>
      <c r="I2480" s="17"/>
      <c r="J2480" s="17"/>
      <c r="K2480" s="17"/>
      <c r="L2480" s="17"/>
    </row>
    <row r="2481" spans="7:12" x14ac:dyDescent="0.25">
      <c r="G2481" s="17"/>
      <c r="H2481" s="17"/>
      <c r="I2481" s="17"/>
      <c r="J2481" s="17"/>
      <c r="K2481" s="17"/>
      <c r="L2481" s="17"/>
    </row>
    <row r="2482" spans="7:12" x14ac:dyDescent="0.25">
      <c r="G2482" s="17"/>
      <c r="H2482" s="17"/>
      <c r="I2482" s="17"/>
      <c r="J2482" s="17"/>
      <c r="K2482" s="17"/>
      <c r="L2482" s="17"/>
    </row>
    <row r="2483" spans="7:12" x14ac:dyDescent="0.25">
      <c r="G2483" s="17"/>
      <c r="H2483" s="17"/>
      <c r="I2483" s="17"/>
      <c r="J2483" s="17"/>
      <c r="K2483" s="17"/>
      <c r="L2483" s="17"/>
    </row>
    <row r="2484" spans="7:12" x14ac:dyDescent="0.25">
      <c r="G2484" s="17"/>
      <c r="H2484" s="17"/>
      <c r="I2484" s="17"/>
      <c r="J2484" s="17"/>
      <c r="K2484" s="17"/>
      <c r="L2484" s="17"/>
    </row>
    <row r="2485" spans="7:12" x14ac:dyDescent="0.25">
      <c r="G2485" s="17"/>
      <c r="H2485" s="17"/>
      <c r="I2485" s="17"/>
      <c r="J2485" s="17"/>
      <c r="K2485" s="17"/>
      <c r="L2485" s="17"/>
    </row>
    <row r="2486" spans="7:12" x14ac:dyDescent="0.25">
      <c r="G2486" s="17"/>
      <c r="H2486" s="17"/>
      <c r="I2486" s="17"/>
      <c r="J2486" s="17"/>
      <c r="K2486" s="17"/>
      <c r="L2486" s="17"/>
    </row>
    <row r="2487" spans="7:12" x14ac:dyDescent="0.25">
      <c r="G2487" s="17"/>
      <c r="H2487" s="17"/>
      <c r="I2487" s="17"/>
      <c r="J2487" s="17"/>
      <c r="K2487" s="17"/>
      <c r="L2487" s="17"/>
    </row>
    <row r="2488" spans="7:12" x14ac:dyDescent="0.25">
      <c r="G2488" s="17"/>
      <c r="H2488" s="17"/>
      <c r="I2488" s="17"/>
      <c r="J2488" s="17"/>
      <c r="K2488" s="17"/>
      <c r="L2488" s="17"/>
    </row>
    <row r="2489" spans="7:12" x14ac:dyDescent="0.25">
      <c r="G2489" s="17"/>
      <c r="H2489" s="17"/>
      <c r="I2489" s="17"/>
      <c r="J2489" s="17"/>
      <c r="K2489" s="17"/>
      <c r="L2489" s="17"/>
    </row>
    <row r="2490" spans="7:12" x14ac:dyDescent="0.25">
      <c r="G2490" s="17"/>
      <c r="H2490" s="17"/>
      <c r="I2490" s="17"/>
      <c r="J2490" s="17"/>
      <c r="K2490" s="17"/>
      <c r="L2490" s="17"/>
    </row>
    <row r="2491" spans="7:12" x14ac:dyDescent="0.25">
      <c r="G2491" s="17"/>
      <c r="H2491" s="17"/>
      <c r="I2491" s="17"/>
      <c r="J2491" s="17"/>
      <c r="K2491" s="17"/>
      <c r="L2491" s="17"/>
    </row>
    <row r="2492" spans="7:12" x14ac:dyDescent="0.25">
      <c r="G2492" s="17"/>
      <c r="H2492" s="17"/>
      <c r="I2492" s="17"/>
      <c r="J2492" s="17"/>
      <c r="K2492" s="17"/>
      <c r="L2492" s="17"/>
    </row>
    <row r="2493" spans="7:12" x14ac:dyDescent="0.25">
      <c r="G2493" s="17"/>
      <c r="H2493" s="17"/>
      <c r="I2493" s="17"/>
      <c r="J2493" s="17"/>
      <c r="K2493" s="17"/>
      <c r="L2493" s="17"/>
    </row>
    <row r="2494" spans="7:12" x14ac:dyDescent="0.25">
      <c r="G2494" s="17"/>
      <c r="H2494" s="17"/>
      <c r="I2494" s="17"/>
      <c r="J2494" s="17"/>
      <c r="K2494" s="17"/>
      <c r="L2494" s="17"/>
    </row>
    <row r="2495" spans="7:12" x14ac:dyDescent="0.25">
      <c r="G2495" s="17"/>
      <c r="H2495" s="17"/>
      <c r="I2495" s="17"/>
      <c r="J2495" s="17"/>
      <c r="K2495" s="17"/>
      <c r="L2495" s="17"/>
    </row>
    <row r="2496" spans="7:12" x14ac:dyDescent="0.25">
      <c r="G2496" s="17"/>
      <c r="H2496" s="17"/>
      <c r="I2496" s="17"/>
      <c r="J2496" s="17"/>
      <c r="K2496" s="17"/>
      <c r="L2496" s="17"/>
    </row>
    <row r="2497" spans="7:12" x14ac:dyDescent="0.25">
      <c r="G2497" s="17"/>
      <c r="H2497" s="17"/>
      <c r="I2497" s="17"/>
      <c r="J2497" s="17"/>
      <c r="K2497" s="17"/>
      <c r="L2497" s="17"/>
    </row>
    <row r="2498" spans="7:12" x14ac:dyDescent="0.25">
      <c r="G2498" s="17"/>
      <c r="H2498" s="17"/>
      <c r="I2498" s="17"/>
      <c r="J2498" s="17"/>
      <c r="K2498" s="17"/>
      <c r="L2498" s="17"/>
    </row>
    <row r="2499" spans="7:12" x14ac:dyDescent="0.25">
      <c r="G2499" s="17"/>
      <c r="H2499" s="17"/>
      <c r="I2499" s="17"/>
      <c r="J2499" s="17"/>
      <c r="K2499" s="17"/>
      <c r="L2499" s="17"/>
    </row>
    <row r="2500" spans="7:12" x14ac:dyDescent="0.25">
      <c r="G2500" s="17"/>
      <c r="H2500" s="17"/>
      <c r="I2500" s="17"/>
      <c r="J2500" s="17"/>
      <c r="K2500" s="17"/>
      <c r="L2500" s="17"/>
    </row>
    <row r="2501" spans="7:12" x14ac:dyDescent="0.25">
      <c r="G2501" s="17"/>
      <c r="H2501" s="17"/>
      <c r="I2501" s="17"/>
      <c r="J2501" s="17"/>
      <c r="K2501" s="17"/>
      <c r="L2501" s="17"/>
    </row>
    <row r="2502" spans="7:12" x14ac:dyDescent="0.25">
      <c r="G2502" s="17"/>
      <c r="H2502" s="17"/>
      <c r="I2502" s="17"/>
      <c r="J2502" s="17"/>
      <c r="K2502" s="17"/>
      <c r="L2502" s="17"/>
    </row>
    <row r="2503" spans="7:12" x14ac:dyDescent="0.25">
      <c r="G2503" s="17"/>
      <c r="H2503" s="17"/>
      <c r="I2503" s="17"/>
      <c r="J2503" s="17"/>
      <c r="K2503" s="17"/>
      <c r="L2503" s="17"/>
    </row>
    <row r="2504" spans="7:12" x14ac:dyDescent="0.25">
      <c r="G2504" s="17"/>
      <c r="H2504" s="17"/>
      <c r="I2504" s="17"/>
      <c r="J2504" s="17"/>
      <c r="K2504" s="17"/>
      <c r="L2504" s="17"/>
    </row>
    <row r="2505" spans="7:12" x14ac:dyDescent="0.25">
      <c r="G2505" s="17"/>
      <c r="H2505" s="17"/>
      <c r="I2505" s="17"/>
      <c r="J2505" s="17"/>
      <c r="K2505" s="17"/>
      <c r="L2505" s="17"/>
    </row>
    <row r="2506" spans="7:12" x14ac:dyDescent="0.25">
      <c r="G2506" s="17"/>
      <c r="H2506" s="17"/>
      <c r="I2506" s="17"/>
      <c r="J2506" s="17"/>
      <c r="K2506" s="17"/>
      <c r="L2506" s="17"/>
    </row>
    <row r="2507" spans="7:12" x14ac:dyDescent="0.25">
      <c r="G2507" s="17"/>
      <c r="H2507" s="17"/>
      <c r="I2507" s="17"/>
      <c r="J2507" s="17"/>
      <c r="K2507" s="17"/>
      <c r="L2507" s="17"/>
    </row>
    <row r="2508" spans="7:12" x14ac:dyDescent="0.25">
      <c r="G2508" s="17"/>
      <c r="H2508" s="17"/>
      <c r="I2508" s="17"/>
      <c r="J2508" s="17"/>
      <c r="K2508" s="17"/>
      <c r="L2508" s="17"/>
    </row>
    <row r="2509" spans="7:12" x14ac:dyDescent="0.25">
      <c r="G2509" s="17"/>
      <c r="H2509" s="17"/>
      <c r="I2509" s="17"/>
      <c r="J2509" s="17"/>
      <c r="K2509" s="17"/>
      <c r="L2509" s="17"/>
    </row>
    <row r="2510" spans="7:12" x14ac:dyDescent="0.25">
      <c r="G2510" s="17"/>
      <c r="H2510" s="17"/>
      <c r="I2510" s="17"/>
      <c r="J2510" s="17"/>
      <c r="K2510" s="17"/>
      <c r="L2510" s="17"/>
    </row>
    <row r="2511" spans="7:12" x14ac:dyDescent="0.25">
      <c r="G2511" s="17"/>
      <c r="H2511" s="17"/>
      <c r="I2511" s="17"/>
      <c r="J2511" s="17"/>
      <c r="K2511" s="17"/>
      <c r="L2511" s="17"/>
    </row>
    <row r="2512" spans="7:12" x14ac:dyDescent="0.25">
      <c r="G2512" s="17"/>
      <c r="H2512" s="17"/>
      <c r="I2512" s="17"/>
      <c r="J2512" s="17"/>
      <c r="K2512" s="17"/>
      <c r="L2512" s="17"/>
    </row>
    <row r="2513" spans="7:12" x14ac:dyDescent="0.25">
      <c r="G2513" s="17"/>
      <c r="H2513" s="17"/>
      <c r="I2513" s="17"/>
      <c r="J2513" s="17"/>
      <c r="K2513" s="17"/>
      <c r="L2513" s="17"/>
    </row>
    <row r="2514" spans="7:12" x14ac:dyDescent="0.25">
      <c r="G2514" s="17"/>
      <c r="H2514" s="17"/>
      <c r="I2514" s="17"/>
      <c r="J2514" s="17"/>
      <c r="K2514" s="17"/>
      <c r="L2514" s="17"/>
    </row>
    <row r="2515" spans="7:12" x14ac:dyDescent="0.25">
      <c r="G2515" s="17"/>
      <c r="H2515" s="17"/>
      <c r="I2515" s="17"/>
      <c r="J2515" s="17"/>
      <c r="K2515" s="17"/>
      <c r="L2515" s="17"/>
    </row>
    <row r="2516" spans="7:12" x14ac:dyDescent="0.25">
      <c r="G2516" s="17"/>
      <c r="H2516" s="17"/>
      <c r="I2516" s="17"/>
      <c r="J2516" s="17"/>
      <c r="K2516" s="17"/>
      <c r="L2516" s="17"/>
    </row>
    <row r="2517" spans="7:12" x14ac:dyDescent="0.25">
      <c r="G2517" s="17"/>
      <c r="H2517" s="17"/>
      <c r="I2517" s="17"/>
      <c r="J2517" s="17"/>
      <c r="K2517" s="17"/>
      <c r="L2517" s="17"/>
    </row>
    <row r="2518" spans="7:12" x14ac:dyDescent="0.25">
      <c r="G2518" s="17"/>
      <c r="H2518" s="17"/>
      <c r="I2518" s="17"/>
      <c r="J2518" s="17"/>
      <c r="K2518" s="17"/>
      <c r="L2518" s="17"/>
    </row>
    <row r="2519" spans="7:12" x14ac:dyDescent="0.25">
      <c r="G2519" s="17"/>
      <c r="H2519" s="17"/>
      <c r="I2519" s="17"/>
      <c r="J2519" s="17"/>
      <c r="K2519" s="17"/>
      <c r="L2519" s="17"/>
    </row>
    <row r="2520" spans="7:12" x14ac:dyDescent="0.25">
      <c r="G2520" s="17"/>
      <c r="H2520" s="17"/>
      <c r="I2520" s="17"/>
      <c r="J2520" s="17"/>
      <c r="K2520" s="17"/>
      <c r="L2520" s="17"/>
    </row>
    <row r="2521" spans="7:12" x14ac:dyDescent="0.25">
      <c r="G2521" s="17"/>
      <c r="H2521" s="17"/>
      <c r="I2521" s="17"/>
      <c r="J2521" s="17"/>
      <c r="K2521" s="17"/>
      <c r="L2521" s="17"/>
    </row>
    <row r="2522" spans="7:12" x14ac:dyDescent="0.25">
      <c r="G2522" s="17"/>
      <c r="H2522" s="17"/>
      <c r="I2522" s="17"/>
      <c r="J2522" s="17"/>
      <c r="K2522" s="17"/>
      <c r="L2522" s="17"/>
    </row>
    <row r="2523" spans="7:12" x14ac:dyDescent="0.25">
      <c r="G2523" s="17"/>
      <c r="H2523" s="17"/>
      <c r="I2523" s="17"/>
      <c r="J2523" s="17"/>
      <c r="K2523" s="17"/>
      <c r="L2523" s="17"/>
    </row>
    <row r="2524" spans="7:12" x14ac:dyDescent="0.25">
      <c r="G2524" s="17"/>
      <c r="H2524" s="17"/>
      <c r="I2524" s="17"/>
      <c r="J2524" s="17"/>
      <c r="K2524" s="17"/>
      <c r="L2524" s="17"/>
    </row>
    <row r="2525" spans="7:12" x14ac:dyDescent="0.25">
      <c r="G2525" s="17"/>
      <c r="H2525" s="17"/>
      <c r="I2525" s="17"/>
      <c r="J2525" s="17"/>
      <c r="K2525" s="17"/>
      <c r="L2525" s="17"/>
    </row>
    <row r="2526" spans="7:12" x14ac:dyDescent="0.25">
      <c r="G2526" s="17"/>
      <c r="H2526" s="17"/>
      <c r="I2526" s="17"/>
      <c r="J2526" s="17"/>
      <c r="K2526" s="17"/>
      <c r="L2526" s="17"/>
    </row>
    <row r="2527" spans="7:12" x14ac:dyDescent="0.25">
      <c r="G2527" s="17"/>
      <c r="H2527" s="17"/>
      <c r="I2527" s="17"/>
      <c r="J2527" s="17"/>
      <c r="K2527" s="17"/>
      <c r="L2527" s="17"/>
    </row>
    <row r="2528" spans="7:12" x14ac:dyDescent="0.25">
      <c r="G2528" s="17"/>
      <c r="H2528" s="17"/>
      <c r="I2528" s="17"/>
      <c r="J2528" s="17"/>
      <c r="K2528" s="17"/>
      <c r="L2528" s="17"/>
    </row>
    <row r="2529" spans="7:12" x14ac:dyDescent="0.25">
      <c r="G2529" s="17"/>
      <c r="H2529" s="17"/>
      <c r="I2529" s="17"/>
      <c r="J2529" s="17"/>
      <c r="K2529" s="17"/>
      <c r="L2529" s="17"/>
    </row>
    <row r="2530" spans="7:12" x14ac:dyDescent="0.25">
      <c r="G2530" s="17"/>
      <c r="H2530" s="17"/>
      <c r="I2530" s="17"/>
      <c r="J2530" s="17"/>
      <c r="K2530" s="17"/>
      <c r="L2530" s="17"/>
    </row>
    <row r="2531" spans="7:12" x14ac:dyDescent="0.25">
      <c r="G2531" s="17"/>
      <c r="H2531" s="17"/>
      <c r="I2531" s="17"/>
      <c r="J2531" s="17"/>
      <c r="K2531" s="17"/>
      <c r="L2531" s="17"/>
    </row>
    <row r="2532" spans="7:12" x14ac:dyDescent="0.25">
      <c r="G2532" s="17"/>
      <c r="H2532" s="17"/>
      <c r="I2532" s="17"/>
      <c r="J2532" s="17"/>
      <c r="K2532" s="17"/>
      <c r="L2532" s="17"/>
    </row>
    <row r="2533" spans="7:12" x14ac:dyDescent="0.25">
      <c r="G2533" s="17"/>
      <c r="H2533" s="17"/>
      <c r="I2533" s="17"/>
      <c r="J2533" s="17"/>
      <c r="K2533" s="17"/>
      <c r="L2533" s="17"/>
    </row>
    <row r="2534" spans="7:12" x14ac:dyDescent="0.25">
      <c r="G2534" s="17"/>
      <c r="H2534" s="17"/>
      <c r="I2534" s="17"/>
      <c r="J2534" s="17"/>
      <c r="K2534" s="17"/>
      <c r="L2534" s="17"/>
    </row>
    <row r="2535" spans="7:12" x14ac:dyDescent="0.25">
      <c r="G2535" s="17"/>
      <c r="H2535" s="17"/>
      <c r="I2535" s="17"/>
      <c r="J2535" s="17"/>
      <c r="K2535" s="17"/>
      <c r="L2535" s="17"/>
    </row>
    <row r="2536" spans="7:12" x14ac:dyDescent="0.25">
      <c r="G2536" s="17"/>
      <c r="H2536" s="17"/>
      <c r="I2536" s="17"/>
      <c r="J2536" s="17"/>
      <c r="K2536" s="17"/>
      <c r="L2536" s="17"/>
    </row>
    <row r="2537" spans="7:12" x14ac:dyDescent="0.25">
      <c r="G2537" s="17"/>
      <c r="H2537" s="17"/>
      <c r="I2537" s="17"/>
      <c r="J2537" s="17"/>
      <c r="K2537" s="17"/>
      <c r="L2537" s="17"/>
    </row>
    <row r="2538" spans="7:12" x14ac:dyDescent="0.25">
      <c r="G2538" s="17"/>
      <c r="H2538" s="17"/>
      <c r="I2538" s="17"/>
      <c r="J2538" s="17"/>
      <c r="K2538" s="17"/>
      <c r="L2538" s="17"/>
    </row>
    <row r="2539" spans="7:12" x14ac:dyDescent="0.25">
      <c r="G2539" s="17"/>
      <c r="H2539" s="17"/>
      <c r="I2539" s="17"/>
      <c r="J2539" s="17"/>
      <c r="K2539" s="17"/>
      <c r="L2539" s="17"/>
    </row>
    <row r="2540" spans="7:12" x14ac:dyDescent="0.25">
      <c r="G2540" s="17"/>
      <c r="H2540" s="17"/>
      <c r="I2540" s="17"/>
      <c r="J2540" s="17"/>
      <c r="K2540" s="17"/>
      <c r="L2540" s="17"/>
    </row>
    <row r="2541" spans="7:12" x14ac:dyDescent="0.25">
      <c r="G2541" s="17"/>
      <c r="H2541" s="17"/>
      <c r="I2541" s="17"/>
      <c r="J2541" s="17"/>
      <c r="K2541" s="17"/>
      <c r="L2541" s="17"/>
    </row>
    <row r="2542" spans="7:12" x14ac:dyDescent="0.25">
      <c r="G2542" s="17"/>
      <c r="H2542" s="17"/>
      <c r="I2542" s="17"/>
      <c r="J2542" s="17"/>
      <c r="K2542" s="17"/>
      <c r="L2542" s="17"/>
    </row>
    <row r="2543" spans="7:12" x14ac:dyDescent="0.25">
      <c r="G2543" s="17"/>
      <c r="H2543" s="17"/>
      <c r="I2543" s="17"/>
      <c r="J2543" s="17"/>
      <c r="K2543" s="17"/>
      <c r="L2543" s="17"/>
    </row>
    <row r="2544" spans="7:12" x14ac:dyDescent="0.25">
      <c r="G2544" s="17"/>
      <c r="H2544" s="17"/>
      <c r="I2544" s="17"/>
      <c r="J2544" s="17"/>
      <c r="K2544" s="17"/>
      <c r="L2544" s="17"/>
    </row>
    <row r="2545" spans="7:12" x14ac:dyDescent="0.25">
      <c r="G2545" s="17"/>
      <c r="H2545" s="17"/>
      <c r="I2545" s="17"/>
      <c r="J2545" s="17"/>
      <c r="K2545" s="17"/>
      <c r="L2545" s="17"/>
    </row>
    <row r="2546" spans="7:12" x14ac:dyDescent="0.25">
      <c r="G2546" s="17"/>
      <c r="H2546" s="17"/>
      <c r="I2546" s="17"/>
      <c r="J2546" s="17"/>
      <c r="K2546" s="17"/>
      <c r="L2546" s="17"/>
    </row>
    <row r="2547" spans="7:12" x14ac:dyDescent="0.25">
      <c r="G2547" s="17"/>
      <c r="H2547" s="17"/>
      <c r="I2547" s="17"/>
      <c r="J2547" s="17"/>
      <c r="K2547" s="17"/>
      <c r="L2547" s="17"/>
    </row>
    <row r="2548" spans="7:12" x14ac:dyDescent="0.25">
      <c r="G2548" s="17"/>
      <c r="H2548" s="17"/>
      <c r="I2548" s="17"/>
      <c r="J2548" s="17"/>
      <c r="K2548" s="17"/>
      <c r="L2548" s="17"/>
    </row>
    <row r="2549" spans="7:12" x14ac:dyDescent="0.25">
      <c r="G2549" s="17"/>
      <c r="H2549" s="17"/>
      <c r="I2549" s="17"/>
      <c r="J2549" s="17"/>
      <c r="K2549" s="17"/>
      <c r="L2549" s="17"/>
    </row>
    <row r="2550" spans="7:12" x14ac:dyDescent="0.25">
      <c r="G2550" s="17"/>
      <c r="H2550" s="17"/>
      <c r="I2550" s="17"/>
      <c r="J2550" s="17"/>
      <c r="K2550" s="17"/>
      <c r="L2550" s="17"/>
    </row>
    <row r="2551" spans="7:12" x14ac:dyDescent="0.25">
      <c r="G2551" s="17"/>
      <c r="H2551" s="17"/>
      <c r="I2551" s="17"/>
      <c r="J2551" s="17"/>
      <c r="K2551" s="17"/>
      <c r="L2551" s="17"/>
    </row>
    <row r="2552" spans="7:12" x14ac:dyDescent="0.25">
      <c r="G2552" s="17"/>
      <c r="H2552" s="17"/>
      <c r="I2552" s="17"/>
      <c r="J2552" s="17"/>
      <c r="K2552" s="17"/>
      <c r="L2552" s="17"/>
    </row>
    <row r="2553" spans="7:12" x14ac:dyDescent="0.25">
      <c r="G2553" s="17"/>
      <c r="H2553" s="17"/>
      <c r="I2553" s="17"/>
      <c r="J2553" s="17"/>
      <c r="K2553" s="17"/>
      <c r="L2553" s="17"/>
    </row>
    <row r="2554" spans="7:12" x14ac:dyDescent="0.25">
      <c r="G2554" s="17"/>
      <c r="H2554" s="17"/>
      <c r="I2554" s="17"/>
      <c r="J2554" s="17"/>
      <c r="K2554" s="17"/>
      <c r="L2554" s="17"/>
    </row>
    <row r="2555" spans="7:12" x14ac:dyDescent="0.25">
      <c r="G2555" s="17"/>
      <c r="H2555" s="17"/>
      <c r="I2555" s="17"/>
      <c r="J2555" s="17"/>
      <c r="K2555" s="17"/>
      <c r="L2555" s="17"/>
    </row>
    <row r="2556" spans="7:12" x14ac:dyDescent="0.25">
      <c r="G2556" s="17"/>
      <c r="H2556" s="17"/>
      <c r="I2556" s="17"/>
      <c r="J2556" s="17"/>
      <c r="K2556" s="17"/>
      <c r="L2556" s="17"/>
    </row>
    <row r="2557" spans="7:12" x14ac:dyDescent="0.25">
      <c r="G2557" s="17"/>
      <c r="H2557" s="17"/>
      <c r="I2557" s="17"/>
      <c r="J2557" s="17"/>
      <c r="K2557" s="17"/>
      <c r="L2557" s="17"/>
    </row>
    <row r="2558" spans="7:12" x14ac:dyDescent="0.25">
      <c r="G2558" s="17"/>
      <c r="H2558" s="17"/>
      <c r="I2558" s="17"/>
      <c r="J2558" s="17"/>
      <c r="K2558" s="17"/>
      <c r="L2558" s="17"/>
    </row>
    <row r="2559" spans="7:12" x14ac:dyDescent="0.25">
      <c r="G2559" s="17"/>
      <c r="H2559" s="17"/>
      <c r="I2559" s="17"/>
      <c r="J2559" s="17"/>
      <c r="K2559" s="17"/>
      <c r="L2559" s="17"/>
    </row>
    <row r="2560" spans="7:12" x14ac:dyDescent="0.25">
      <c r="G2560" s="17"/>
      <c r="H2560" s="17"/>
      <c r="I2560" s="17"/>
      <c r="J2560" s="17"/>
      <c r="K2560" s="17"/>
      <c r="L2560" s="17"/>
    </row>
    <row r="2561" spans="7:12" x14ac:dyDescent="0.25">
      <c r="G2561" s="17"/>
      <c r="H2561" s="17"/>
      <c r="I2561" s="17"/>
      <c r="J2561" s="17"/>
      <c r="K2561" s="17"/>
      <c r="L2561" s="17"/>
    </row>
    <row r="2562" spans="7:12" x14ac:dyDescent="0.25">
      <c r="G2562" s="17"/>
      <c r="H2562" s="17"/>
      <c r="I2562" s="17"/>
      <c r="J2562" s="17"/>
      <c r="K2562" s="17"/>
      <c r="L2562" s="17"/>
    </row>
    <row r="2563" spans="7:12" x14ac:dyDescent="0.25">
      <c r="G2563" s="17"/>
      <c r="H2563" s="17"/>
      <c r="I2563" s="17"/>
      <c r="J2563" s="17"/>
      <c r="K2563" s="17"/>
      <c r="L2563" s="17"/>
    </row>
    <row r="2564" spans="7:12" x14ac:dyDescent="0.25">
      <c r="G2564" s="17"/>
      <c r="H2564" s="17"/>
      <c r="I2564" s="17"/>
      <c r="J2564" s="17"/>
      <c r="K2564" s="17"/>
      <c r="L2564" s="17"/>
    </row>
    <row r="2565" spans="7:12" x14ac:dyDescent="0.25">
      <c r="G2565" s="17"/>
      <c r="H2565" s="17"/>
      <c r="I2565" s="17"/>
      <c r="J2565" s="17"/>
      <c r="K2565" s="17"/>
      <c r="L2565" s="17"/>
    </row>
    <row r="2566" spans="7:12" x14ac:dyDescent="0.25">
      <c r="G2566" s="17"/>
      <c r="H2566" s="17"/>
      <c r="I2566" s="17"/>
      <c r="J2566" s="17"/>
      <c r="K2566" s="17"/>
      <c r="L2566" s="17"/>
    </row>
    <row r="2567" spans="7:12" x14ac:dyDescent="0.25">
      <c r="G2567" s="17"/>
      <c r="H2567" s="17"/>
      <c r="I2567" s="17"/>
      <c r="J2567" s="17"/>
      <c r="K2567" s="17"/>
      <c r="L2567" s="17"/>
    </row>
    <row r="2568" spans="7:12" x14ac:dyDescent="0.25">
      <c r="G2568" s="17"/>
      <c r="H2568" s="17"/>
      <c r="I2568" s="17"/>
      <c r="J2568" s="17"/>
      <c r="K2568" s="17"/>
      <c r="L2568" s="17"/>
    </row>
    <row r="2569" spans="7:12" x14ac:dyDescent="0.25">
      <c r="G2569" s="17"/>
      <c r="H2569" s="17"/>
      <c r="I2569" s="17"/>
      <c r="J2569" s="17"/>
      <c r="K2569" s="17"/>
      <c r="L2569" s="17"/>
    </row>
    <row r="2570" spans="7:12" x14ac:dyDescent="0.25">
      <c r="G2570" s="17"/>
      <c r="H2570" s="17"/>
      <c r="I2570" s="17"/>
      <c r="J2570" s="17"/>
      <c r="K2570" s="17"/>
      <c r="L2570" s="17"/>
    </row>
    <row r="2571" spans="7:12" x14ac:dyDescent="0.25">
      <c r="G2571" s="17"/>
      <c r="H2571" s="17"/>
      <c r="I2571" s="17"/>
      <c r="J2571" s="17"/>
      <c r="K2571" s="17"/>
      <c r="L2571" s="17"/>
    </row>
    <row r="2572" spans="7:12" x14ac:dyDescent="0.25">
      <c r="G2572" s="17"/>
      <c r="H2572" s="17"/>
      <c r="I2572" s="17"/>
      <c r="J2572" s="17"/>
      <c r="K2572" s="17"/>
      <c r="L2572" s="17"/>
    </row>
    <row r="2573" spans="7:12" x14ac:dyDescent="0.25">
      <c r="G2573" s="17"/>
      <c r="H2573" s="17"/>
      <c r="I2573" s="17"/>
      <c r="J2573" s="17"/>
      <c r="K2573" s="17"/>
      <c r="L2573" s="17"/>
    </row>
    <row r="2574" spans="7:12" x14ac:dyDescent="0.25">
      <c r="G2574" s="17"/>
      <c r="H2574" s="17"/>
      <c r="I2574" s="17"/>
      <c r="J2574" s="17"/>
      <c r="K2574" s="17"/>
      <c r="L2574" s="17"/>
    </row>
    <row r="2575" spans="7:12" x14ac:dyDescent="0.25">
      <c r="G2575" s="17"/>
      <c r="H2575" s="17"/>
      <c r="I2575" s="17"/>
      <c r="J2575" s="17"/>
      <c r="K2575" s="17"/>
      <c r="L2575" s="17"/>
    </row>
    <row r="2576" spans="7:12" x14ac:dyDescent="0.25">
      <c r="G2576" s="17"/>
      <c r="H2576" s="17"/>
      <c r="I2576" s="17"/>
      <c r="J2576" s="17"/>
      <c r="K2576" s="17"/>
      <c r="L2576" s="17"/>
    </row>
    <row r="2577" spans="7:12" x14ac:dyDescent="0.25">
      <c r="G2577" s="17"/>
      <c r="H2577" s="17"/>
      <c r="I2577" s="17"/>
      <c r="J2577" s="17"/>
      <c r="K2577" s="17"/>
      <c r="L2577" s="17"/>
    </row>
    <row r="2578" spans="7:12" x14ac:dyDescent="0.25">
      <c r="G2578" s="17"/>
      <c r="H2578" s="17"/>
      <c r="I2578" s="17"/>
      <c r="J2578" s="17"/>
      <c r="K2578" s="17"/>
      <c r="L2578" s="17"/>
    </row>
    <row r="2579" spans="7:12" x14ac:dyDescent="0.25">
      <c r="G2579" s="17"/>
      <c r="H2579" s="17"/>
      <c r="I2579" s="17"/>
      <c r="J2579" s="17"/>
      <c r="K2579" s="17"/>
      <c r="L2579" s="17"/>
    </row>
    <row r="2580" spans="7:12" x14ac:dyDescent="0.25">
      <c r="G2580" s="17"/>
      <c r="H2580" s="17"/>
      <c r="I2580" s="17"/>
      <c r="J2580" s="17"/>
      <c r="K2580" s="17"/>
      <c r="L2580" s="17"/>
    </row>
    <row r="2581" spans="7:12" x14ac:dyDescent="0.25">
      <c r="G2581" s="17"/>
      <c r="H2581" s="17"/>
      <c r="I2581" s="17"/>
      <c r="J2581" s="17"/>
      <c r="K2581" s="17"/>
      <c r="L2581" s="17"/>
    </row>
    <row r="2582" spans="7:12" x14ac:dyDescent="0.25">
      <c r="G2582" s="17"/>
      <c r="H2582" s="17"/>
      <c r="I2582" s="17"/>
      <c r="J2582" s="17"/>
      <c r="K2582" s="17"/>
      <c r="L2582" s="17"/>
    </row>
    <row r="2583" spans="7:12" x14ac:dyDescent="0.25">
      <c r="G2583" s="17"/>
      <c r="H2583" s="17"/>
      <c r="I2583" s="17"/>
      <c r="J2583" s="17"/>
      <c r="K2583" s="17"/>
      <c r="L2583" s="17"/>
    </row>
    <row r="2584" spans="7:12" x14ac:dyDescent="0.25">
      <c r="G2584" s="17"/>
      <c r="H2584" s="17"/>
      <c r="I2584" s="17"/>
      <c r="J2584" s="17"/>
      <c r="K2584" s="17"/>
      <c r="L2584" s="17"/>
    </row>
    <row r="2585" spans="7:12" x14ac:dyDescent="0.25">
      <c r="G2585" s="17"/>
      <c r="H2585" s="17"/>
      <c r="I2585" s="17"/>
      <c r="J2585" s="17"/>
      <c r="K2585" s="17"/>
      <c r="L2585" s="17"/>
    </row>
    <row r="2586" spans="7:12" x14ac:dyDescent="0.25">
      <c r="G2586" s="17"/>
      <c r="H2586" s="17"/>
      <c r="I2586" s="17"/>
      <c r="J2586" s="17"/>
      <c r="K2586" s="17"/>
      <c r="L2586" s="17"/>
    </row>
    <row r="2587" spans="7:12" x14ac:dyDescent="0.25">
      <c r="G2587" s="17"/>
      <c r="H2587" s="17"/>
      <c r="I2587" s="17"/>
      <c r="J2587" s="17"/>
      <c r="K2587" s="17"/>
      <c r="L2587" s="17"/>
    </row>
    <row r="2588" spans="7:12" x14ac:dyDescent="0.25">
      <c r="G2588" s="17"/>
      <c r="H2588" s="17"/>
      <c r="I2588" s="17"/>
      <c r="J2588" s="17"/>
      <c r="K2588" s="17"/>
      <c r="L2588" s="17"/>
    </row>
    <row r="2589" spans="7:12" x14ac:dyDescent="0.25">
      <c r="G2589" s="17"/>
      <c r="H2589" s="17"/>
      <c r="I2589" s="17"/>
      <c r="J2589" s="17"/>
      <c r="K2589" s="17"/>
      <c r="L2589" s="17"/>
    </row>
    <row r="2590" spans="7:12" x14ac:dyDescent="0.25">
      <c r="G2590" s="17"/>
      <c r="H2590" s="17"/>
      <c r="I2590" s="17"/>
      <c r="J2590" s="17"/>
      <c r="K2590" s="17"/>
      <c r="L2590" s="17"/>
    </row>
    <row r="2591" spans="7:12" x14ac:dyDescent="0.25">
      <c r="G2591" s="17"/>
      <c r="H2591" s="17"/>
      <c r="I2591" s="17"/>
      <c r="J2591" s="17"/>
      <c r="K2591" s="17"/>
      <c r="L2591" s="17"/>
    </row>
    <row r="2592" spans="7:12" x14ac:dyDescent="0.25">
      <c r="G2592" s="17"/>
      <c r="H2592" s="17"/>
      <c r="I2592" s="17"/>
      <c r="J2592" s="17"/>
      <c r="K2592" s="17"/>
      <c r="L2592" s="17"/>
    </row>
    <row r="2593" spans="7:12" x14ac:dyDescent="0.25">
      <c r="G2593" s="17"/>
      <c r="H2593" s="17"/>
      <c r="I2593" s="17"/>
      <c r="J2593" s="17"/>
      <c r="K2593" s="17"/>
      <c r="L2593" s="17"/>
    </row>
    <row r="2594" spans="7:12" x14ac:dyDescent="0.25">
      <c r="G2594" s="17"/>
      <c r="H2594" s="17"/>
      <c r="I2594" s="17"/>
      <c r="J2594" s="17"/>
      <c r="K2594" s="17"/>
      <c r="L2594" s="17"/>
    </row>
    <row r="2595" spans="7:12" x14ac:dyDescent="0.25">
      <c r="G2595" s="17"/>
      <c r="H2595" s="17"/>
      <c r="I2595" s="17"/>
      <c r="J2595" s="17"/>
      <c r="K2595" s="17"/>
      <c r="L2595" s="17"/>
    </row>
    <row r="2596" spans="7:12" x14ac:dyDescent="0.25">
      <c r="G2596" s="17"/>
      <c r="H2596" s="17"/>
      <c r="I2596" s="17"/>
      <c r="J2596" s="17"/>
      <c r="K2596" s="17"/>
      <c r="L2596" s="17"/>
    </row>
    <row r="2597" spans="7:12" x14ac:dyDescent="0.25">
      <c r="G2597" s="17"/>
      <c r="H2597" s="17"/>
      <c r="I2597" s="17"/>
      <c r="J2597" s="17"/>
      <c r="K2597" s="17"/>
      <c r="L2597" s="17"/>
    </row>
    <row r="2598" spans="7:12" x14ac:dyDescent="0.25">
      <c r="G2598" s="17"/>
      <c r="H2598" s="17"/>
      <c r="I2598" s="17"/>
      <c r="J2598" s="17"/>
      <c r="K2598" s="17"/>
      <c r="L2598" s="17"/>
    </row>
    <row r="2599" spans="7:12" x14ac:dyDescent="0.25">
      <c r="G2599" s="17"/>
      <c r="H2599" s="17"/>
      <c r="I2599" s="17"/>
      <c r="J2599" s="17"/>
      <c r="K2599" s="17"/>
      <c r="L2599" s="17"/>
    </row>
    <row r="2600" spans="7:12" x14ac:dyDescent="0.25">
      <c r="G2600" s="17"/>
      <c r="H2600" s="17"/>
      <c r="I2600" s="17"/>
      <c r="J2600" s="17"/>
      <c r="K2600" s="17"/>
      <c r="L2600" s="17"/>
    </row>
    <row r="2601" spans="7:12" x14ac:dyDescent="0.25">
      <c r="G2601" s="17"/>
      <c r="H2601" s="17"/>
      <c r="I2601" s="17"/>
      <c r="J2601" s="17"/>
      <c r="K2601" s="17"/>
      <c r="L2601" s="17"/>
    </row>
    <row r="2602" spans="7:12" x14ac:dyDescent="0.25">
      <c r="G2602" s="17"/>
      <c r="H2602" s="17"/>
      <c r="I2602" s="17"/>
      <c r="J2602" s="17"/>
      <c r="K2602" s="17"/>
      <c r="L2602" s="17"/>
    </row>
    <row r="2603" spans="7:12" x14ac:dyDescent="0.25">
      <c r="G2603" s="17"/>
      <c r="H2603" s="17"/>
      <c r="I2603" s="17"/>
      <c r="J2603" s="17"/>
      <c r="K2603" s="17"/>
      <c r="L2603" s="17"/>
    </row>
    <row r="2604" spans="7:12" x14ac:dyDescent="0.25">
      <c r="G2604" s="17"/>
      <c r="H2604" s="17"/>
      <c r="I2604" s="17"/>
      <c r="J2604" s="17"/>
      <c r="K2604" s="17"/>
      <c r="L2604" s="17"/>
    </row>
    <row r="2605" spans="7:12" x14ac:dyDescent="0.25">
      <c r="G2605" s="17"/>
      <c r="H2605" s="17"/>
      <c r="I2605" s="17"/>
      <c r="J2605" s="17"/>
      <c r="K2605" s="17"/>
      <c r="L2605" s="17"/>
    </row>
    <row r="2606" spans="7:12" x14ac:dyDescent="0.25">
      <c r="G2606" s="17"/>
      <c r="H2606" s="17"/>
      <c r="I2606" s="17"/>
      <c r="J2606" s="17"/>
      <c r="K2606" s="17"/>
      <c r="L2606" s="17"/>
    </row>
    <row r="2607" spans="7:12" x14ac:dyDescent="0.25">
      <c r="G2607" s="17"/>
      <c r="H2607" s="17"/>
      <c r="I2607" s="17"/>
      <c r="J2607" s="17"/>
      <c r="K2607" s="17"/>
      <c r="L2607" s="17"/>
    </row>
    <row r="2608" spans="7:12" x14ac:dyDescent="0.25">
      <c r="G2608" s="17"/>
      <c r="H2608" s="17"/>
      <c r="I2608" s="17"/>
      <c r="J2608" s="17"/>
      <c r="K2608" s="17"/>
      <c r="L2608" s="17"/>
    </row>
    <row r="2609" spans="7:12" x14ac:dyDescent="0.25">
      <c r="G2609" s="17"/>
      <c r="H2609" s="17"/>
      <c r="I2609" s="17"/>
      <c r="J2609" s="17"/>
      <c r="K2609" s="17"/>
      <c r="L2609" s="17"/>
    </row>
    <row r="2610" spans="7:12" x14ac:dyDescent="0.25">
      <c r="G2610" s="17"/>
      <c r="H2610" s="17"/>
      <c r="I2610" s="17"/>
      <c r="J2610" s="17"/>
      <c r="K2610" s="17"/>
      <c r="L2610" s="17"/>
    </row>
    <row r="2611" spans="7:12" x14ac:dyDescent="0.25">
      <c r="G2611" s="17"/>
      <c r="H2611" s="17"/>
      <c r="I2611" s="17"/>
      <c r="J2611" s="17"/>
      <c r="K2611" s="17"/>
      <c r="L2611" s="17"/>
    </row>
    <row r="2612" spans="7:12" x14ac:dyDescent="0.25">
      <c r="G2612" s="17"/>
      <c r="H2612" s="17"/>
      <c r="I2612" s="17"/>
      <c r="J2612" s="17"/>
      <c r="K2612" s="17"/>
      <c r="L2612" s="17"/>
    </row>
    <row r="2613" spans="7:12" x14ac:dyDescent="0.25">
      <c r="G2613" s="17"/>
      <c r="H2613" s="17"/>
      <c r="I2613" s="17"/>
      <c r="J2613" s="17"/>
      <c r="K2613" s="17"/>
      <c r="L2613" s="17"/>
    </row>
    <row r="2614" spans="7:12" x14ac:dyDescent="0.25">
      <c r="G2614" s="17"/>
      <c r="H2614" s="17"/>
      <c r="I2614" s="17"/>
      <c r="J2614" s="17"/>
      <c r="K2614" s="17"/>
      <c r="L2614" s="17"/>
    </row>
    <row r="2615" spans="7:12" x14ac:dyDescent="0.25">
      <c r="G2615" s="17"/>
      <c r="H2615" s="17"/>
      <c r="I2615" s="17"/>
      <c r="J2615" s="17"/>
      <c r="K2615" s="17"/>
      <c r="L2615" s="17"/>
    </row>
    <row r="2616" spans="7:12" x14ac:dyDescent="0.25">
      <c r="G2616" s="17"/>
      <c r="H2616" s="17"/>
      <c r="I2616" s="17"/>
      <c r="J2616" s="17"/>
      <c r="K2616" s="17"/>
      <c r="L2616" s="17"/>
    </row>
    <row r="2617" spans="7:12" x14ac:dyDescent="0.25">
      <c r="G2617" s="17"/>
      <c r="H2617" s="17"/>
      <c r="I2617" s="17"/>
      <c r="J2617" s="17"/>
      <c r="K2617" s="17"/>
      <c r="L2617" s="17"/>
    </row>
    <row r="2618" spans="7:12" x14ac:dyDescent="0.25">
      <c r="G2618" s="17"/>
      <c r="H2618" s="17"/>
      <c r="I2618" s="17"/>
      <c r="J2618" s="17"/>
      <c r="K2618" s="17"/>
      <c r="L2618" s="17"/>
    </row>
    <row r="2619" spans="7:12" x14ac:dyDescent="0.25">
      <c r="G2619" s="17"/>
      <c r="H2619" s="17"/>
      <c r="I2619" s="17"/>
      <c r="J2619" s="17"/>
      <c r="K2619" s="17"/>
      <c r="L2619" s="17"/>
    </row>
    <row r="2620" spans="7:12" x14ac:dyDescent="0.25">
      <c r="G2620" s="17"/>
      <c r="H2620" s="17"/>
      <c r="I2620" s="17"/>
      <c r="J2620" s="17"/>
      <c r="K2620" s="17"/>
      <c r="L2620" s="17"/>
    </row>
    <row r="2621" spans="7:12" x14ac:dyDescent="0.25">
      <c r="G2621" s="17"/>
      <c r="H2621" s="17"/>
      <c r="I2621" s="17"/>
      <c r="J2621" s="17"/>
      <c r="K2621" s="17"/>
      <c r="L2621" s="17"/>
    </row>
    <row r="2622" spans="7:12" x14ac:dyDescent="0.25">
      <c r="G2622" s="17"/>
      <c r="H2622" s="17"/>
      <c r="I2622" s="17"/>
      <c r="J2622" s="17"/>
      <c r="K2622" s="17"/>
      <c r="L2622" s="17"/>
    </row>
    <row r="2623" spans="7:12" x14ac:dyDescent="0.25">
      <c r="G2623" s="17"/>
      <c r="H2623" s="17"/>
      <c r="I2623" s="17"/>
      <c r="J2623" s="17"/>
      <c r="K2623" s="17"/>
      <c r="L2623" s="17"/>
    </row>
    <row r="2624" spans="7:12" x14ac:dyDescent="0.25">
      <c r="G2624" s="17"/>
      <c r="H2624" s="17"/>
      <c r="I2624" s="17"/>
      <c r="J2624" s="17"/>
      <c r="K2624" s="17"/>
      <c r="L2624" s="17"/>
    </row>
    <row r="2625" spans="7:12" x14ac:dyDescent="0.25">
      <c r="G2625" s="17"/>
      <c r="H2625" s="17"/>
      <c r="I2625" s="17"/>
      <c r="J2625" s="17"/>
      <c r="K2625" s="17"/>
      <c r="L2625" s="17"/>
    </row>
    <row r="2626" spans="7:12" x14ac:dyDescent="0.25">
      <c r="G2626" s="17"/>
      <c r="H2626" s="17"/>
      <c r="I2626" s="17"/>
      <c r="J2626" s="17"/>
      <c r="K2626" s="17"/>
      <c r="L2626" s="17"/>
    </row>
    <row r="2627" spans="7:12" x14ac:dyDescent="0.25">
      <c r="G2627" s="17"/>
      <c r="H2627" s="17"/>
      <c r="I2627" s="17"/>
      <c r="J2627" s="17"/>
      <c r="K2627" s="17"/>
      <c r="L2627" s="17"/>
    </row>
    <row r="2628" spans="7:12" x14ac:dyDescent="0.25">
      <c r="G2628" s="17"/>
      <c r="H2628" s="17"/>
      <c r="I2628" s="17"/>
      <c r="J2628" s="17"/>
      <c r="K2628" s="17"/>
      <c r="L2628" s="17"/>
    </row>
    <row r="2629" spans="7:12" x14ac:dyDescent="0.25">
      <c r="G2629" s="17"/>
      <c r="H2629" s="17"/>
      <c r="I2629" s="17"/>
      <c r="J2629" s="17"/>
      <c r="K2629" s="17"/>
      <c r="L2629" s="17"/>
    </row>
    <row r="2630" spans="7:12" x14ac:dyDescent="0.25">
      <c r="G2630" s="17"/>
      <c r="H2630" s="17"/>
      <c r="I2630" s="17"/>
      <c r="J2630" s="17"/>
      <c r="K2630" s="17"/>
      <c r="L2630" s="17"/>
    </row>
    <row r="2631" spans="7:12" x14ac:dyDescent="0.25">
      <c r="G2631" s="17"/>
      <c r="H2631" s="17"/>
      <c r="I2631" s="17"/>
      <c r="J2631" s="17"/>
      <c r="K2631" s="17"/>
      <c r="L2631" s="17"/>
    </row>
    <row r="2632" spans="7:12" x14ac:dyDescent="0.25">
      <c r="G2632" s="17"/>
      <c r="H2632" s="17"/>
      <c r="I2632" s="17"/>
      <c r="J2632" s="17"/>
      <c r="K2632" s="17"/>
      <c r="L2632" s="17"/>
    </row>
    <row r="2633" spans="7:12" x14ac:dyDescent="0.25">
      <c r="G2633" s="17"/>
      <c r="H2633" s="17"/>
      <c r="I2633" s="17"/>
      <c r="J2633" s="17"/>
      <c r="K2633" s="17"/>
      <c r="L2633" s="17"/>
    </row>
    <row r="2634" spans="7:12" x14ac:dyDescent="0.25">
      <c r="G2634" s="17"/>
      <c r="H2634" s="17"/>
      <c r="I2634" s="17"/>
      <c r="J2634" s="17"/>
      <c r="K2634" s="17"/>
      <c r="L2634" s="17"/>
    </row>
    <row r="2635" spans="7:12" x14ac:dyDescent="0.25">
      <c r="G2635" s="17"/>
      <c r="H2635" s="17"/>
      <c r="I2635" s="17"/>
      <c r="J2635" s="17"/>
      <c r="K2635" s="17"/>
      <c r="L2635" s="17"/>
    </row>
    <row r="2636" spans="7:12" x14ac:dyDescent="0.25">
      <c r="G2636" s="17"/>
      <c r="H2636" s="17"/>
      <c r="I2636" s="17"/>
      <c r="J2636" s="17"/>
      <c r="K2636" s="17"/>
      <c r="L2636" s="17"/>
    </row>
    <row r="2637" spans="7:12" x14ac:dyDescent="0.25">
      <c r="G2637" s="17"/>
      <c r="H2637" s="17"/>
      <c r="I2637" s="17"/>
      <c r="J2637" s="17"/>
      <c r="K2637" s="17"/>
      <c r="L2637" s="17"/>
    </row>
    <row r="2638" spans="7:12" x14ac:dyDescent="0.25">
      <c r="G2638" s="17"/>
      <c r="H2638" s="17"/>
      <c r="I2638" s="17"/>
      <c r="J2638" s="17"/>
      <c r="K2638" s="17"/>
      <c r="L2638" s="17"/>
    </row>
    <row r="2639" spans="7:12" x14ac:dyDescent="0.25">
      <c r="G2639" s="17"/>
      <c r="H2639" s="17"/>
      <c r="I2639" s="17"/>
      <c r="J2639" s="17"/>
      <c r="K2639" s="17"/>
      <c r="L2639" s="17"/>
    </row>
    <row r="2640" spans="7:12" x14ac:dyDescent="0.25">
      <c r="G2640" s="17"/>
      <c r="H2640" s="17"/>
      <c r="I2640" s="17"/>
      <c r="J2640" s="17"/>
      <c r="K2640" s="17"/>
      <c r="L2640" s="17"/>
    </row>
    <row r="2641" spans="7:12" x14ac:dyDescent="0.25">
      <c r="G2641" s="17"/>
      <c r="H2641" s="17"/>
      <c r="I2641" s="17"/>
      <c r="J2641" s="17"/>
      <c r="K2641" s="17"/>
      <c r="L2641" s="17"/>
    </row>
    <row r="2642" spans="7:12" x14ac:dyDescent="0.25">
      <c r="G2642" s="17"/>
      <c r="H2642" s="17"/>
      <c r="I2642" s="17"/>
      <c r="J2642" s="17"/>
      <c r="K2642" s="17"/>
      <c r="L2642" s="17"/>
    </row>
    <row r="2643" spans="7:12" x14ac:dyDescent="0.25">
      <c r="G2643" s="17"/>
      <c r="H2643" s="17"/>
      <c r="I2643" s="17"/>
      <c r="J2643" s="17"/>
      <c r="K2643" s="17"/>
      <c r="L2643" s="17"/>
    </row>
    <row r="2644" spans="7:12" x14ac:dyDescent="0.25">
      <c r="G2644" s="17"/>
      <c r="H2644" s="17"/>
      <c r="I2644" s="17"/>
      <c r="J2644" s="17"/>
      <c r="K2644" s="17"/>
      <c r="L2644" s="17"/>
    </row>
    <row r="2645" spans="7:12" x14ac:dyDescent="0.25">
      <c r="G2645" s="17"/>
      <c r="H2645" s="17"/>
      <c r="I2645" s="17"/>
      <c r="J2645" s="17"/>
      <c r="K2645" s="17"/>
      <c r="L2645" s="17"/>
    </row>
    <row r="2646" spans="7:12" x14ac:dyDescent="0.25">
      <c r="G2646" s="17"/>
      <c r="H2646" s="17"/>
      <c r="I2646" s="17"/>
      <c r="J2646" s="17"/>
      <c r="K2646" s="17"/>
      <c r="L2646" s="17"/>
    </row>
    <row r="2647" spans="7:12" x14ac:dyDescent="0.25">
      <c r="G2647" s="17"/>
      <c r="H2647" s="17"/>
      <c r="I2647" s="17"/>
      <c r="J2647" s="17"/>
      <c r="K2647" s="17"/>
      <c r="L2647" s="17"/>
    </row>
    <row r="2648" spans="7:12" x14ac:dyDescent="0.25">
      <c r="G2648" s="17"/>
      <c r="H2648" s="17"/>
      <c r="I2648" s="17"/>
      <c r="J2648" s="17"/>
      <c r="K2648" s="17"/>
      <c r="L2648" s="17"/>
    </row>
    <row r="2649" spans="7:12" x14ac:dyDescent="0.25">
      <c r="G2649" s="17"/>
      <c r="H2649" s="17"/>
      <c r="I2649" s="17"/>
      <c r="J2649" s="17"/>
      <c r="K2649" s="17"/>
      <c r="L2649" s="17"/>
    </row>
    <row r="2650" spans="7:12" x14ac:dyDescent="0.25">
      <c r="G2650" s="17"/>
      <c r="H2650" s="17"/>
      <c r="I2650" s="17"/>
      <c r="J2650" s="17"/>
      <c r="K2650" s="17"/>
      <c r="L2650" s="17"/>
    </row>
    <row r="2651" spans="7:12" x14ac:dyDescent="0.25">
      <c r="G2651" s="17"/>
      <c r="H2651" s="17"/>
      <c r="I2651" s="17"/>
      <c r="J2651" s="17"/>
      <c r="K2651" s="17"/>
      <c r="L2651" s="17"/>
    </row>
    <row r="2652" spans="7:12" x14ac:dyDescent="0.25">
      <c r="G2652" s="17"/>
      <c r="H2652" s="17"/>
      <c r="I2652" s="17"/>
      <c r="J2652" s="17"/>
      <c r="K2652" s="17"/>
      <c r="L2652" s="17"/>
    </row>
    <row r="2653" spans="7:12" x14ac:dyDescent="0.25">
      <c r="G2653" s="17"/>
      <c r="H2653" s="17"/>
      <c r="I2653" s="17"/>
      <c r="J2653" s="17"/>
      <c r="K2653" s="17"/>
      <c r="L2653" s="17"/>
    </row>
    <row r="2654" spans="7:12" x14ac:dyDescent="0.25">
      <c r="G2654" s="17"/>
      <c r="H2654" s="17"/>
      <c r="I2654" s="17"/>
      <c r="J2654" s="17"/>
      <c r="K2654" s="17"/>
      <c r="L2654" s="17"/>
    </row>
    <row r="2655" spans="7:12" x14ac:dyDescent="0.25">
      <c r="G2655" s="17"/>
      <c r="H2655" s="17"/>
      <c r="I2655" s="17"/>
      <c r="J2655" s="17"/>
      <c r="K2655" s="17"/>
      <c r="L2655" s="17"/>
    </row>
    <row r="2656" spans="7:12" x14ac:dyDescent="0.25">
      <c r="G2656" s="17"/>
      <c r="H2656" s="17"/>
      <c r="I2656" s="17"/>
      <c r="J2656" s="17"/>
      <c r="K2656" s="17"/>
      <c r="L2656" s="17"/>
    </row>
    <row r="2657" spans="7:12" x14ac:dyDescent="0.25">
      <c r="G2657" s="17"/>
      <c r="H2657" s="17"/>
      <c r="I2657" s="17"/>
      <c r="J2657" s="17"/>
      <c r="K2657" s="17"/>
      <c r="L2657" s="17"/>
    </row>
    <row r="2658" spans="7:12" x14ac:dyDescent="0.25">
      <c r="G2658" s="17"/>
      <c r="H2658" s="17"/>
      <c r="I2658" s="17"/>
      <c r="J2658" s="17"/>
      <c r="K2658" s="17"/>
      <c r="L2658" s="17"/>
    </row>
    <row r="2659" spans="7:12" x14ac:dyDescent="0.25">
      <c r="G2659" s="17"/>
      <c r="H2659" s="17"/>
      <c r="I2659" s="17"/>
      <c r="J2659" s="17"/>
      <c r="K2659" s="17"/>
      <c r="L2659" s="17"/>
    </row>
    <row r="2660" spans="7:12" x14ac:dyDescent="0.25">
      <c r="G2660" s="17"/>
      <c r="H2660" s="17"/>
      <c r="I2660" s="17"/>
      <c r="J2660" s="17"/>
      <c r="K2660" s="17"/>
      <c r="L2660" s="17"/>
    </row>
    <row r="2661" spans="7:12" x14ac:dyDescent="0.25">
      <c r="G2661" s="17"/>
      <c r="H2661" s="17"/>
      <c r="I2661" s="17"/>
      <c r="J2661" s="17"/>
      <c r="K2661" s="17"/>
      <c r="L2661" s="17"/>
    </row>
    <row r="2662" spans="7:12" x14ac:dyDescent="0.25">
      <c r="G2662" s="17"/>
      <c r="H2662" s="17"/>
      <c r="I2662" s="17"/>
      <c r="J2662" s="17"/>
      <c r="K2662" s="17"/>
      <c r="L2662" s="17"/>
    </row>
    <row r="2663" spans="7:12" x14ac:dyDescent="0.25">
      <c r="G2663" s="17"/>
      <c r="H2663" s="17"/>
      <c r="I2663" s="17"/>
      <c r="J2663" s="17"/>
      <c r="K2663" s="17"/>
      <c r="L2663" s="17"/>
    </row>
    <row r="2664" spans="7:12" x14ac:dyDescent="0.25">
      <c r="G2664" s="17"/>
      <c r="H2664" s="17"/>
      <c r="I2664" s="17"/>
      <c r="J2664" s="17"/>
      <c r="K2664" s="17"/>
      <c r="L2664" s="17"/>
    </row>
    <row r="2665" spans="7:12" x14ac:dyDescent="0.25">
      <c r="G2665" s="17"/>
      <c r="H2665" s="17"/>
      <c r="I2665" s="17"/>
      <c r="J2665" s="17"/>
      <c r="K2665" s="17"/>
      <c r="L2665" s="17"/>
    </row>
    <row r="2666" spans="7:12" x14ac:dyDescent="0.25">
      <c r="G2666" s="17"/>
      <c r="H2666" s="17"/>
      <c r="I2666" s="17"/>
      <c r="J2666" s="17"/>
      <c r="K2666" s="17"/>
      <c r="L2666" s="17"/>
    </row>
    <row r="2667" spans="7:12" x14ac:dyDescent="0.25">
      <c r="G2667" s="17"/>
      <c r="H2667" s="17"/>
      <c r="I2667" s="17"/>
      <c r="J2667" s="17"/>
      <c r="K2667" s="17"/>
      <c r="L2667" s="17"/>
    </row>
    <row r="2668" spans="7:12" x14ac:dyDescent="0.25">
      <c r="G2668" s="17"/>
      <c r="H2668" s="17"/>
      <c r="I2668" s="17"/>
      <c r="J2668" s="17"/>
      <c r="K2668" s="17"/>
      <c r="L2668" s="17"/>
    </row>
    <row r="2669" spans="7:12" x14ac:dyDescent="0.25">
      <c r="G2669" s="17"/>
      <c r="H2669" s="17"/>
      <c r="I2669" s="17"/>
      <c r="J2669" s="17"/>
      <c r="K2669" s="17"/>
      <c r="L2669" s="17"/>
    </row>
    <row r="2670" spans="7:12" x14ac:dyDescent="0.25">
      <c r="G2670" s="17"/>
      <c r="H2670" s="17"/>
      <c r="I2670" s="17"/>
      <c r="J2670" s="17"/>
      <c r="K2670" s="17"/>
      <c r="L2670" s="17"/>
    </row>
    <row r="2671" spans="7:12" x14ac:dyDescent="0.25">
      <c r="G2671" s="17"/>
      <c r="H2671" s="17"/>
      <c r="I2671" s="17"/>
      <c r="J2671" s="17"/>
      <c r="K2671" s="17"/>
      <c r="L2671" s="17"/>
    </row>
    <row r="2672" spans="7:12" x14ac:dyDescent="0.25">
      <c r="G2672" s="17"/>
      <c r="H2672" s="17"/>
      <c r="I2672" s="17"/>
      <c r="J2672" s="17"/>
      <c r="K2672" s="17"/>
      <c r="L2672" s="17"/>
    </row>
    <row r="2673" spans="7:12" x14ac:dyDescent="0.25">
      <c r="G2673" s="17"/>
      <c r="H2673" s="17"/>
      <c r="I2673" s="17"/>
      <c r="J2673" s="17"/>
      <c r="K2673" s="17"/>
      <c r="L2673" s="17"/>
    </row>
    <row r="2674" spans="7:12" x14ac:dyDescent="0.25">
      <c r="G2674" s="17"/>
      <c r="H2674" s="17"/>
      <c r="I2674" s="17"/>
      <c r="J2674" s="17"/>
      <c r="K2674" s="17"/>
      <c r="L2674" s="17"/>
    </row>
    <row r="2675" spans="7:12" x14ac:dyDescent="0.25">
      <c r="G2675" s="17"/>
      <c r="H2675" s="17"/>
      <c r="I2675" s="17"/>
      <c r="J2675" s="17"/>
      <c r="K2675" s="17"/>
      <c r="L2675" s="17"/>
    </row>
    <row r="2676" spans="7:12" x14ac:dyDescent="0.25">
      <c r="G2676" s="17"/>
      <c r="H2676" s="17"/>
      <c r="I2676" s="17"/>
      <c r="J2676" s="17"/>
      <c r="K2676" s="17"/>
      <c r="L2676" s="17"/>
    </row>
    <row r="2677" spans="7:12" x14ac:dyDescent="0.25">
      <c r="G2677" s="17"/>
      <c r="H2677" s="17"/>
      <c r="I2677" s="17"/>
      <c r="J2677" s="17"/>
      <c r="K2677" s="17"/>
      <c r="L2677" s="17"/>
    </row>
    <row r="2678" spans="7:12" x14ac:dyDescent="0.25">
      <c r="G2678" s="17"/>
      <c r="H2678" s="17"/>
      <c r="I2678" s="17"/>
      <c r="J2678" s="17"/>
      <c r="K2678" s="17"/>
      <c r="L2678" s="17"/>
    </row>
    <row r="2679" spans="7:12" x14ac:dyDescent="0.25">
      <c r="G2679" s="17"/>
      <c r="H2679" s="17"/>
      <c r="I2679" s="17"/>
      <c r="J2679" s="17"/>
      <c r="K2679" s="17"/>
      <c r="L2679" s="17"/>
    </row>
    <row r="2680" spans="7:12" x14ac:dyDescent="0.25">
      <c r="G2680" s="17"/>
      <c r="H2680" s="17"/>
      <c r="I2680" s="17"/>
      <c r="J2680" s="17"/>
      <c r="K2680" s="17"/>
      <c r="L2680" s="17"/>
    </row>
    <row r="2681" spans="7:12" x14ac:dyDescent="0.25">
      <c r="G2681" s="17"/>
      <c r="H2681" s="17"/>
      <c r="I2681" s="17"/>
      <c r="J2681" s="17"/>
      <c r="K2681" s="17"/>
      <c r="L2681" s="17"/>
    </row>
    <row r="2682" spans="7:12" x14ac:dyDescent="0.25">
      <c r="G2682" s="17"/>
      <c r="H2682" s="17"/>
      <c r="I2682" s="17"/>
      <c r="J2682" s="17"/>
      <c r="K2682" s="17"/>
      <c r="L2682" s="17"/>
    </row>
    <row r="2683" spans="7:12" x14ac:dyDescent="0.25">
      <c r="G2683" s="17"/>
      <c r="H2683" s="17"/>
      <c r="I2683" s="17"/>
      <c r="J2683" s="17"/>
      <c r="K2683" s="17"/>
      <c r="L2683" s="17"/>
    </row>
    <row r="2684" spans="7:12" x14ac:dyDescent="0.25">
      <c r="G2684" s="17"/>
      <c r="H2684" s="17"/>
      <c r="I2684" s="17"/>
      <c r="J2684" s="17"/>
      <c r="K2684" s="17"/>
      <c r="L2684" s="17"/>
    </row>
    <row r="2685" spans="7:12" x14ac:dyDescent="0.25">
      <c r="G2685" s="17"/>
      <c r="H2685" s="17"/>
      <c r="I2685" s="17"/>
      <c r="J2685" s="17"/>
      <c r="K2685" s="17"/>
      <c r="L2685" s="17"/>
    </row>
    <row r="2686" spans="7:12" x14ac:dyDescent="0.25">
      <c r="G2686" s="17"/>
      <c r="H2686" s="17"/>
      <c r="I2686" s="17"/>
      <c r="J2686" s="17"/>
      <c r="K2686" s="17"/>
      <c r="L2686" s="17"/>
    </row>
    <row r="2687" spans="7:12" x14ac:dyDescent="0.25">
      <c r="G2687" s="17"/>
      <c r="H2687" s="17"/>
      <c r="I2687" s="17"/>
      <c r="J2687" s="17"/>
      <c r="K2687" s="17"/>
      <c r="L2687" s="17"/>
    </row>
    <row r="2688" spans="7:12" x14ac:dyDescent="0.25">
      <c r="G2688" s="17"/>
      <c r="H2688" s="17"/>
      <c r="I2688" s="17"/>
      <c r="J2688" s="17"/>
      <c r="K2688" s="17"/>
      <c r="L2688" s="17"/>
    </row>
    <row r="2689" spans="7:12" x14ac:dyDescent="0.25">
      <c r="G2689" s="17"/>
      <c r="H2689" s="17"/>
      <c r="I2689" s="17"/>
      <c r="J2689" s="17"/>
      <c r="K2689" s="17"/>
      <c r="L2689" s="17"/>
    </row>
    <row r="2690" spans="7:12" x14ac:dyDescent="0.25">
      <c r="G2690" s="17"/>
      <c r="H2690" s="17"/>
      <c r="I2690" s="17"/>
      <c r="J2690" s="17"/>
      <c r="K2690" s="17"/>
      <c r="L2690" s="17"/>
    </row>
    <row r="2691" spans="7:12" x14ac:dyDescent="0.25">
      <c r="G2691" s="17"/>
      <c r="H2691" s="17"/>
      <c r="I2691" s="17"/>
      <c r="J2691" s="17"/>
      <c r="K2691" s="17"/>
      <c r="L2691" s="17"/>
    </row>
    <row r="2692" spans="7:12" x14ac:dyDescent="0.25">
      <c r="G2692" s="17"/>
      <c r="H2692" s="17"/>
      <c r="I2692" s="17"/>
      <c r="J2692" s="17"/>
      <c r="K2692" s="17"/>
      <c r="L2692" s="17"/>
    </row>
    <row r="2693" spans="7:12" x14ac:dyDescent="0.25">
      <c r="G2693" s="17"/>
      <c r="H2693" s="17"/>
      <c r="I2693" s="17"/>
      <c r="J2693" s="17"/>
      <c r="K2693" s="17"/>
      <c r="L2693" s="17"/>
    </row>
    <row r="2694" spans="7:12" x14ac:dyDescent="0.25">
      <c r="G2694" s="17"/>
      <c r="H2694" s="17"/>
      <c r="I2694" s="17"/>
      <c r="J2694" s="17"/>
      <c r="K2694" s="17"/>
      <c r="L2694" s="17"/>
    </row>
    <row r="2695" spans="7:12" x14ac:dyDescent="0.25">
      <c r="G2695" s="17"/>
      <c r="H2695" s="17"/>
      <c r="I2695" s="17"/>
      <c r="J2695" s="17"/>
      <c r="K2695" s="17"/>
      <c r="L2695" s="17"/>
    </row>
    <row r="2696" spans="7:12" x14ac:dyDescent="0.25">
      <c r="G2696" s="17"/>
      <c r="H2696" s="17"/>
      <c r="I2696" s="17"/>
      <c r="J2696" s="17"/>
      <c r="K2696" s="17"/>
      <c r="L2696" s="17"/>
    </row>
    <row r="2697" spans="7:12" x14ac:dyDescent="0.25">
      <c r="G2697" s="17"/>
      <c r="H2697" s="17"/>
      <c r="I2697" s="17"/>
      <c r="J2697" s="17"/>
      <c r="K2697" s="17"/>
      <c r="L2697" s="17"/>
    </row>
    <row r="2698" spans="7:12" x14ac:dyDescent="0.25">
      <c r="G2698" s="17"/>
      <c r="H2698" s="17"/>
      <c r="I2698" s="17"/>
      <c r="J2698" s="17"/>
      <c r="K2698" s="17"/>
      <c r="L2698" s="17"/>
    </row>
    <row r="2699" spans="7:12" x14ac:dyDescent="0.25">
      <c r="G2699" s="17"/>
      <c r="H2699" s="17"/>
      <c r="I2699" s="17"/>
      <c r="J2699" s="17"/>
      <c r="K2699" s="17"/>
      <c r="L2699" s="17"/>
    </row>
    <row r="2700" spans="7:12" x14ac:dyDescent="0.25">
      <c r="G2700" s="17"/>
      <c r="H2700" s="17"/>
      <c r="I2700" s="17"/>
      <c r="J2700" s="17"/>
      <c r="K2700" s="17"/>
      <c r="L2700" s="17"/>
    </row>
    <row r="2701" spans="7:12" x14ac:dyDescent="0.25">
      <c r="G2701" s="17"/>
      <c r="H2701" s="17"/>
      <c r="I2701" s="17"/>
      <c r="J2701" s="17"/>
      <c r="K2701" s="17"/>
      <c r="L2701" s="17"/>
    </row>
    <row r="2702" spans="7:12" x14ac:dyDescent="0.25">
      <c r="G2702" s="17"/>
      <c r="H2702" s="17"/>
      <c r="I2702" s="17"/>
      <c r="J2702" s="17"/>
      <c r="K2702" s="17"/>
      <c r="L2702" s="17"/>
    </row>
    <row r="2703" spans="7:12" x14ac:dyDescent="0.25">
      <c r="G2703" s="17"/>
      <c r="H2703" s="17"/>
      <c r="I2703" s="17"/>
      <c r="J2703" s="17"/>
      <c r="K2703" s="17"/>
      <c r="L2703" s="17"/>
    </row>
    <row r="2704" spans="7:12" x14ac:dyDescent="0.25">
      <c r="G2704" s="17"/>
      <c r="H2704" s="17"/>
      <c r="I2704" s="17"/>
      <c r="J2704" s="17"/>
      <c r="K2704" s="17"/>
      <c r="L2704" s="17"/>
    </row>
    <row r="2705" spans="7:12" x14ac:dyDescent="0.25">
      <c r="G2705" s="17"/>
      <c r="H2705" s="17"/>
      <c r="I2705" s="17"/>
      <c r="J2705" s="17"/>
      <c r="K2705" s="17"/>
      <c r="L2705" s="17"/>
    </row>
    <row r="2706" spans="7:12" x14ac:dyDescent="0.25">
      <c r="G2706" s="17"/>
      <c r="H2706" s="17"/>
      <c r="I2706" s="17"/>
      <c r="J2706" s="17"/>
      <c r="K2706" s="17"/>
      <c r="L2706" s="17"/>
    </row>
    <row r="2707" spans="7:12" x14ac:dyDescent="0.25">
      <c r="G2707" s="17"/>
      <c r="H2707" s="17"/>
      <c r="I2707" s="17"/>
      <c r="J2707" s="17"/>
      <c r="K2707" s="17"/>
      <c r="L2707" s="17"/>
    </row>
    <row r="2708" spans="7:12" x14ac:dyDescent="0.25">
      <c r="G2708" s="17"/>
      <c r="H2708" s="17"/>
      <c r="I2708" s="17"/>
      <c r="J2708" s="17"/>
      <c r="K2708" s="17"/>
      <c r="L2708" s="17"/>
    </row>
    <row r="2709" spans="7:12" x14ac:dyDescent="0.25">
      <c r="G2709" s="17"/>
      <c r="H2709" s="17"/>
      <c r="I2709" s="17"/>
      <c r="J2709" s="17"/>
      <c r="K2709" s="17"/>
      <c r="L2709" s="17"/>
    </row>
    <row r="2710" spans="7:12" x14ac:dyDescent="0.25">
      <c r="G2710" s="17"/>
      <c r="H2710" s="17"/>
      <c r="I2710" s="17"/>
      <c r="J2710" s="17"/>
      <c r="K2710" s="17"/>
      <c r="L2710" s="17"/>
    </row>
    <row r="2711" spans="7:12" x14ac:dyDescent="0.25">
      <c r="G2711" s="17"/>
      <c r="H2711" s="17"/>
      <c r="I2711" s="17"/>
      <c r="J2711" s="17"/>
      <c r="K2711" s="17"/>
      <c r="L2711" s="17"/>
    </row>
    <row r="2712" spans="7:12" x14ac:dyDescent="0.25">
      <c r="G2712" s="17"/>
      <c r="H2712" s="17"/>
      <c r="I2712" s="17"/>
      <c r="J2712" s="17"/>
      <c r="K2712" s="17"/>
      <c r="L2712" s="17"/>
    </row>
    <row r="2713" spans="7:12" x14ac:dyDescent="0.25">
      <c r="G2713" s="17"/>
      <c r="H2713" s="17"/>
      <c r="I2713" s="17"/>
      <c r="J2713" s="17"/>
      <c r="K2713" s="17"/>
      <c r="L2713" s="17"/>
    </row>
    <row r="2714" spans="7:12" x14ac:dyDescent="0.25">
      <c r="G2714" s="17"/>
      <c r="H2714" s="17"/>
      <c r="I2714" s="17"/>
      <c r="J2714" s="17"/>
      <c r="K2714" s="17"/>
      <c r="L2714" s="17"/>
    </row>
    <row r="2715" spans="7:12" x14ac:dyDescent="0.25">
      <c r="G2715" s="17"/>
      <c r="H2715" s="17"/>
      <c r="I2715" s="17"/>
      <c r="J2715" s="17"/>
      <c r="K2715" s="17"/>
      <c r="L2715" s="17"/>
    </row>
    <row r="2716" spans="7:12" x14ac:dyDescent="0.25">
      <c r="G2716" s="17"/>
      <c r="H2716" s="17"/>
      <c r="I2716" s="17"/>
      <c r="J2716" s="17"/>
      <c r="K2716" s="17"/>
      <c r="L2716" s="17"/>
    </row>
    <row r="2717" spans="7:12" x14ac:dyDescent="0.25">
      <c r="G2717" s="17"/>
      <c r="H2717" s="17"/>
      <c r="I2717" s="17"/>
      <c r="J2717" s="17"/>
      <c r="K2717" s="17"/>
      <c r="L2717" s="17"/>
    </row>
    <row r="2718" spans="7:12" x14ac:dyDescent="0.25">
      <c r="G2718" s="17"/>
      <c r="H2718" s="17"/>
      <c r="I2718" s="17"/>
      <c r="J2718" s="17"/>
      <c r="K2718" s="17"/>
      <c r="L2718" s="17"/>
    </row>
    <row r="2719" spans="7:12" x14ac:dyDescent="0.25">
      <c r="G2719" s="17"/>
      <c r="H2719" s="17"/>
      <c r="I2719" s="17"/>
      <c r="J2719" s="17"/>
      <c r="K2719" s="17"/>
      <c r="L2719" s="17"/>
    </row>
    <row r="2720" spans="7:12" x14ac:dyDescent="0.25">
      <c r="G2720" s="17"/>
      <c r="H2720" s="17"/>
      <c r="I2720" s="17"/>
      <c r="J2720" s="17"/>
      <c r="K2720" s="17"/>
      <c r="L2720" s="17"/>
    </row>
    <row r="2721" spans="7:12" x14ac:dyDescent="0.25">
      <c r="G2721" s="17"/>
      <c r="H2721" s="17"/>
      <c r="I2721" s="17"/>
      <c r="J2721" s="17"/>
      <c r="K2721" s="17"/>
      <c r="L2721" s="17"/>
    </row>
    <row r="2722" spans="7:12" x14ac:dyDescent="0.25">
      <c r="G2722" s="17"/>
      <c r="H2722" s="17"/>
      <c r="I2722" s="17"/>
      <c r="J2722" s="17"/>
      <c r="K2722" s="17"/>
      <c r="L2722" s="17"/>
    </row>
    <row r="2723" spans="7:12" x14ac:dyDescent="0.25">
      <c r="G2723" s="17"/>
      <c r="H2723" s="17"/>
      <c r="I2723" s="17"/>
      <c r="J2723" s="17"/>
      <c r="K2723" s="17"/>
      <c r="L2723" s="17"/>
    </row>
    <row r="2724" spans="7:12" x14ac:dyDescent="0.25">
      <c r="G2724" s="17"/>
      <c r="H2724" s="17"/>
      <c r="I2724" s="17"/>
      <c r="J2724" s="17"/>
      <c r="K2724" s="17"/>
      <c r="L2724" s="17"/>
    </row>
    <row r="2725" spans="7:12" x14ac:dyDescent="0.25">
      <c r="G2725" s="17"/>
      <c r="H2725" s="17"/>
      <c r="I2725" s="17"/>
      <c r="J2725" s="17"/>
      <c r="K2725" s="17"/>
      <c r="L2725" s="17"/>
    </row>
    <row r="2726" spans="7:12" x14ac:dyDescent="0.25">
      <c r="G2726" s="17"/>
      <c r="H2726" s="17"/>
      <c r="I2726" s="17"/>
      <c r="J2726" s="17"/>
      <c r="K2726" s="17"/>
      <c r="L2726" s="17"/>
    </row>
    <row r="2727" spans="7:12" x14ac:dyDescent="0.25">
      <c r="G2727" s="17"/>
      <c r="H2727" s="17"/>
      <c r="I2727" s="17"/>
      <c r="J2727" s="17"/>
      <c r="K2727" s="17"/>
      <c r="L2727" s="17"/>
    </row>
    <row r="2728" spans="7:12" x14ac:dyDescent="0.25">
      <c r="G2728" s="17"/>
      <c r="H2728" s="17"/>
      <c r="I2728" s="17"/>
      <c r="J2728" s="17"/>
      <c r="K2728" s="17"/>
      <c r="L2728" s="17"/>
    </row>
    <row r="2729" spans="7:12" x14ac:dyDescent="0.25">
      <c r="G2729" s="17"/>
      <c r="H2729" s="17"/>
      <c r="I2729" s="17"/>
      <c r="J2729" s="17"/>
      <c r="K2729" s="17"/>
      <c r="L2729" s="17"/>
    </row>
    <row r="2730" spans="7:12" x14ac:dyDescent="0.25">
      <c r="G2730" s="17"/>
      <c r="H2730" s="17"/>
      <c r="I2730" s="17"/>
      <c r="J2730" s="17"/>
      <c r="K2730" s="17"/>
      <c r="L2730" s="17"/>
    </row>
    <row r="2731" spans="7:12" x14ac:dyDescent="0.25">
      <c r="G2731" s="17"/>
      <c r="H2731" s="17"/>
      <c r="I2731" s="17"/>
      <c r="J2731" s="17"/>
      <c r="K2731" s="17"/>
      <c r="L2731" s="17"/>
    </row>
    <row r="2732" spans="7:12" x14ac:dyDescent="0.25">
      <c r="G2732" s="17"/>
      <c r="H2732" s="17"/>
      <c r="I2732" s="17"/>
      <c r="J2732" s="17"/>
      <c r="K2732" s="17"/>
      <c r="L2732" s="17"/>
    </row>
    <row r="2733" spans="7:12" x14ac:dyDescent="0.25">
      <c r="G2733" s="17"/>
      <c r="H2733" s="17"/>
      <c r="I2733" s="17"/>
      <c r="J2733" s="17"/>
      <c r="K2733" s="17"/>
      <c r="L2733" s="17"/>
    </row>
    <row r="2734" spans="7:12" x14ac:dyDescent="0.25">
      <c r="G2734" s="17"/>
      <c r="H2734" s="17"/>
      <c r="I2734" s="17"/>
      <c r="J2734" s="17"/>
      <c r="K2734" s="17"/>
      <c r="L2734" s="17"/>
    </row>
    <row r="2735" spans="7:12" x14ac:dyDescent="0.25">
      <c r="G2735" s="17"/>
      <c r="H2735" s="17"/>
      <c r="I2735" s="17"/>
      <c r="J2735" s="17"/>
      <c r="K2735" s="17"/>
      <c r="L2735" s="17"/>
    </row>
    <row r="2736" spans="7:12" x14ac:dyDescent="0.25">
      <c r="G2736" s="17"/>
      <c r="H2736" s="17"/>
      <c r="I2736" s="17"/>
      <c r="J2736" s="17"/>
      <c r="K2736" s="17"/>
      <c r="L2736" s="17"/>
    </row>
    <row r="2737" spans="7:12" x14ac:dyDescent="0.25">
      <c r="G2737" s="17"/>
      <c r="H2737" s="17"/>
      <c r="I2737" s="17"/>
      <c r="J2737" s="17"/>
      <c r="K2737" s="17"/>
      <c r="L2737" s="17"/>
    </row>
    <row r="2738" spans="7:12" x14ac:dyDescent="0.25">
      <c r="G2738" s="17"/>
      <c r="H2738" s="17"/>
      <c r="I2738" s="17"/>
      <c r="J2738" s="17"/>
      <c r="K2738" s="17"/>
      <c r="L2738" s="17"/>
    </row>
    <row r="2739" spans="7:12" x14ac:dyDescent="0.25">
      <c r="G2739" s="17"/>
      <c r="H2739" s="17"/>
      <c r="I2739" s="17"/>
      <c r="J2739" s="17"/>
      <c r="K2739" s="17"/>
      <c r="L2739" s="17"/>
    </row>
    <row r="2740" spans="7:12" x14ac:dyDescent="0.25">
      <c r="G2740" s="17"/>
      <c r="H2740" s="17"/>
      <c r="I2740" s="17"/>
      <c r="J2740" s="17"/>
      <c r="K2740" s="17"/>
      <c r="L2740" s="17"/>
    </row>
    <row r="2741" spans="7:12" x14ac:dyDescent="0.25">
      <c r="G2741" s="17"/>
      <c r="H2741" s="17"/>
      <c r="I2741" s="17"/>
      <c r="J2741" s="17"/>
      <c r="K2741" s="17"/>
      <c r="L2741" s="17"/>
    </row>
    <row r="2742" spans="7:12" x14ac:dyDescent="0.25">
      <c r="G2742" s="17"/>
      <c r="H2742" s="17"/>
      <c r="I2742" s="17"/>
      <c r="J2742" s="17"/>
      <c r="K2742" s="17"/>
      <c r="L2742" s="17"/>
    </row>
    <row r="2743" spans="7:12" x14ac:dyDescent="0.25">
      <c r="G2743" s="17"/>
      <c r="H2743" s="17"/>
      <c r="I2743" s="17"/>
      <c r="J2743" s="17"/>
      <c r="K2743" s="17"/>
      <c r="L2743" s="17"/>
    </row>
    <row r="2744" spans="7:12" x14ac:dyDescent="0.25">
      <c r="G2744" s="17"/>
      <c r="H2744" s="17"/>
      <c r="I2744" s="17"/>
      <c r="J2744" s="17"/>
      <c r="K2744" s="17"/>
      <c r="L2744" s="17"/>
    </row>
    <row r="2745" spans="7:12" x14ac:dyDescent="0.25">
      <c r="G2745" s="17"/>
      <c r="H2745" s="17"/>
      <c r="I2745" s="17"/>
      <c r="J2745" s="17"/>
      <c r="K2745" s="17"/>
      <c r="L2745" s="17"/>
    </row>
    <row r="2746" spans="7:12" x14ac:dyDescent="0.25">
      <c r="G2746" s="17"/>
      <c r="H2746" s="17"/>
      <c r="I2746" s="17"/>
      <c r="J2746" s="17"/>
      <c r="K2746" s="17"/>
      <c r="L2746" s="17"/>
    </row>
    <row r="2747" spans="7:12" x14ac:dyDescent="0.25">
      <c r="G2747" s="17"/>
      <c r="H2747" s="17"/>
      <c r="I2747" s="17"/>
      <c r="J2747" s="17"/>
      <c r="K2747" s="17"/>
      <c r="L2747" s="17"/>
    </row>
    <row r="2748" spans="7:12" x14ac:dyDescent="0.25">
      <c r="G2748" s="17"/>
      <c r="H2748" s="17"/>
      <c r="I2748" s="17"/>
      <c r="J2748" s="17"/>
      <c r="K2748" s="17"/>
      <c r="L2748" s="17"/>
    </row>
    <row r="2749" spans="7:12" x14ac:dyDescent="0.25">
      <c r="G2749" s="17"/>
      <c r="H2749" s="17"/>
      <c r="I2749" s="17"/>
      <c r="J2749" s="17"/>
      <c r="K2749" s="17"/>
      <c r="L2749" s="17"/>
    </row>
    <row r="2750" spans="7:12" x14ac:dyDescent="0.25">
      <c r="G2750" s="17"/>
      <c r="H2750" s="17"/>
      <c r="I2750" s="17"/>
      <c r="J2750" s="17"/>
      <c r="K2750" s="17"/>
      <c r="L2750" s="17"/>
    </row>
    <row r="2751" spans="7:12" x14ac:dyDescent="0.25">
      <c r="G2751" s="17"/>
      <c r="H2751" s="17"/>
      <c r="I2751" s="17"/>
      <c r="J2751" s="17"/>
      <c r="K2751" s="17"/>
      <c r="L2751" s="17"/>
    </row>
    <row r="2752" spans="7:12" x14ac:dyDescent="0.25">
      <c r="G2752" s="17"/>
      <c r="H2752" s="17"/>
      <c r="I2752" s="17"/>
      <c r="J2752" s="17"/>
      <c r="K2752" s="17"/>
      <c r="L2752" s="17"/>
    </row>
    <row r="2753" spans="7:12" x14ac:dyDescent="0.25">
      <c r="G2753" s="17"/>
      <c r="H2753" s="17"/>
      <c r="I2753" s="17"/>
      <c r="J2753" s="17"/>
      <c r="K2753" s="17"/>
      <c r="L2753" s="17"/>
    </row>
    <row r="2754" spans="7:12" x14ac:dyDescent="0.25">
      <c r="G2754" s="17"/>
      <c r="H2754" s="17"/>
      <c r="I2754" s="17"/>
      <c r="J2754" s="17"/>
      <c r="K2754" s="17"/>
      <c r="L2754" s="17"/>
    </row>
    <row r="2755" spans="7:12" x14ac:dyDescent="0.25">
      <c r="G2755" s="17"/>
      <c r="H2755" s="17"/>
      <c r="I2755" s="17"/>
      <c r="J2755" s="17"/>
      <c r="K2755" s="17"/>
      <c r="L2755" s="17"/>
    </row>
    <row r="2756" spans="7:12" x14ac:dyDescent="0.25">
      <c r="G2756" s="17"/>
      <c r="H2756" s="17"/>
      <c r="I2756" s="17"/>
      <c r="J2756" s="17"/>
      <c r="K2756" s="17"/>
      <c r="L2756" s="17"/>
    </row>
    <row r="2757" spans="7:12" x14ac:dyDescent="0.25">
      <c r="G2757" s="17"/>
      <c r="H2757" s="17"/>
      <c r="I2757" s="17"/>
      <c r="J2757" s="17"/>
      <c r="K2757" s="17"/>
      <c r="L2757" s="17"/>
    </row>
    <row r="2758" spans="7:12" x14ac:dyDescent="0.25">
      <c r="G2758" s="17"/>
      <c r="H2758" s="17"/>
      <c r="I2758" s="17"/>
      <c r="J2758" s="17"/>
      <c r="K2758" s="17"/>
      <c r="L2758" s="17"/>
    </row>
    <row r="2759" spans="7:12" x14ac:dyDescent="0.25">
      <c r="G2759" s="17"/>
      <c r="H2759" s="17"/>
      <c r="I2759" s="17"/>
      <c r="J2759" s="17"/>
      <c r="K2759" s="17"/>
      <c r="L2759" s="17"/>
    </row>
    <row r="2760" spans="7:12" x14ac:dyDescent="0.25">
      <c r="G2760" s="17"/>
      <c r="H2760" s="17"/>
      <c r="I2760" s="17"/>
      <c r="J2760" s="17"/>
      <c r="K2760" s="17"/>
      <c r="L2760" s="17"/>
    </row>
    <row r="2761" spans="7:12" x14ac:dyDescent="0.25">
      <c r="G2761" s="17"/>
      <c r="H2761" s="17"/>
      <c r="I2761" s="17"/>
      <c r="J2761" s="17"/>
      <c r="K2761" s="17"/>
      <c r="L2761" s="17"/>
    </row>
    <row r="2762" spans="7:12" x14ac:dyDescent="0.25">
      <c r="G2762" s="17"/>
      <c r="H2762" s="17"/>
      <c r="I2762" s="17"/>
      <c r="J2762" s="17"/>
      <c r="K2762" s="17"/>
      <c r="L2762" s="17"/>
    </row>
    <row r="2763" spans="7:12" x14ac:dyDescent="0.25">
      <c r="G2763" s="17"/>
      <c r="H2763" s="17"/>
      <c r="I2763" s="17"/>
      <c r="J2763" s="17"/>
      <c r="K2763" s="17"/>
      <c r="L2763" s="17"/>
    </row>
    <row r="2764" spans="7:12" x14ac:dyDescent="0.25">
      <c r="G2764" s="17"/>
      <c r="H2764" s="17"/>
      <c r="I2764" s="17"/>
      <c r="J2764" s="17"/>
      <c r="K2764" s="17"/>
      <c r="L2764" s="17"/>
    </row>
    <row r="2765" spans="7:12" x14ac:dyDescent="0.25">
      <c r="G2765" s="17"/>
      <c r="H2765" s="17"/>
      <c r="I2765" s="17"/>
      <c r="J2765" s="17"/>
      <c r="K2765" s="17"/>
      <c r="L2765" s="17"/>
    </row>
    <row r="2766" spans="7:12" x14ac:dyDescent="0.25">
      <c r="G2766" s="17"/>
      <c r="H2766" s="17"/>
      <c r="I2766" s="17"/>
      <c r="J2766" s="17"/>
      <c r="K2766" s="17"/>
      <c r="L2766" s="17"/>
    </row>
    <row r="2767" spans="7:12" x14ac:dyDescent="0.25">
      <c r="G2767" s="17"/>
      <c r="H2767" s="17"/>
      <c r="I2767" s="17"/>
      <c r="J2767" s="17"/>
      <c r="K2767" s="17"/>
      <c r="L2767" s="17"/>
    </row>
    <row r="2768" spans="7:12" x14ac:dyDescent="0.25">
      <c r="G2768" s="17"/>
      <c r="H2768" s="17"/>
      <c r="I2768" s="17"/>
      <c r="J2768" s="17"/>
      <c r="K2768" s="17"/>
      <c r="L2768" s="17"/>
    </row>
    <row r="2769" spans="7:12" x14ac:dyDescent="0.25">
      <c r="G2769" s="17"/>
      <c r="H2769" s="17"/>
      <c r="I2769" s="17"/>
      <c r="J2769" s="17"/>
      <c r="K2769" s="17"/>
      <c r="L2769" s="17"/>
    </row>
    <row r="2770" spans="7:12" x14ac:dyDescent="0.25">
      <c r="G2770" s="17"/>
      <c r="H2770" s="17"/>
      <c r="I2770" s="17"/>
      <c r="J2770" s="17"/>
      <c r="K2770" s="17"/>
      <c r="L2770" s="17"/>
    </row>
    <row r="2771" spans="7:12" x14ac:dyDescent="0.25">
      <c r="G2771" s="17"/>
      <c r="H2771" s="17"/>
      <c r="I2771" s="17"/>
      <c r="J2771" s="17"/>
      <c r="K2771" s="17"/>
      <c r="L2771" s="17"/>
    </row>
    <row r="2772" spans="7:12" x14ac:dyDescent="0.25">
      <c r="G2772" s="17"/>
      <c r="H2772" s="17"/>
      <c r="I2772" s="17"/>
      <c r="J2772" s="17"/>
      <c r="K2772" s="17"/>
      <c r="L2772" s="17"/>
    </row>
    <row r="2773" spans="7:12" x14ac:dyDescent="0.25">
      <c r="G2773" s="17"/>
      <c r="H2773" s="17"/>
      <c r="I2773" s="17"/>
      <c r="J2773" s="17"/>
      <c r="K2773" s="17"/>
      <c r="L2773" s="17"/>
    </row>
    <row r="2774" spans="7:12" x14ac:dyDescent="0.25">
      <c r="G2774" s="17"/>
      <c r="H2774" s="17"/>
      <c r="I2774" s="17"/>
      <c r="J2774" s="17"/>
      <c r="K2774" s="17"/>
      <c r="L2774" s="17"/>
    </row>
    <row r="2775" spans="7:12" x14ac:dyDescent="0.25">
      <c r="G2775" s="17"/>
      <c r="H2775" s="17"/>
      <c r="I2775" s="17"/>
      <c r="J2775" s="17"/>
      <c r="K2775" s="17"/>
      <c r="L2775" s="17"/>
    </row>
    <row r="2776" spans="7:12" x14ac:dyDescent="0.25">
      <c r="G2776" s="17"/>
      <c r="H2776" s="17"/>
      <c r="I2776" s="17"/>
      <c r="J2776" s="17"/>
      <c r="K2776" s="17"/>
      <c r="L2776" s="17"/>
    </row>
    <row r="2777" spans="7:12" x14ac:dyDescent="0.25">
      <c r="G2777" s="17"/>
      <c r="H2777" s="17"/>
      <c r="I2777" s="17"/>
      <c r="J2777" s="17"/>
      <c r="K2777" s="17"/>
      <c r="L2777" s="17"/>
    </row>
    <row r="2778" spans="7:12" x14ac:dyDescent="0.25">
      <c r="G2778" s="17"/>
      <c r="H2778" s="17"/>
      <c r="I2778" s="17"/>
      <c r="J2778" s="17"/>
      <c r="K2778" s="17"/>
      <c r="L2778" s="17"/>
    </row>
    <row r="2779" spans="7:12" x14ac:dyDescent="0.25">
      <c r="G2779" s="17"/>
      <c r="H2779" s="17"/>
      <c r="I2779" s="17"/>
      <c r="J2779" s="17"/>
      <c r="K2779" s="17"/>
      <c r="L2779" s="17"/>
    </row>
    <row r="2780" spans="7:12" x14ac:dyDescent="0.25">
      <c r="G2780" s="17"/>
      <c r="H2780" s="17"/>
      <c r="I2780" s="17"/>
      <c r="J2780" s="17"/>
      <c r="K2780" s="17"/>
      <c r="L2780" s="17"/>
    </row>
    <row r="2781" spans="7:12" x14ac:dyDescent="0.25">
      <c r="G2781" s="17"/>
      <c r="H2781" s="17"/>
      <c r="I2781" s="17"/>
      <c r="J2781" s="17"/>
      <c r="K2781" s="17"/>
      <c r="L2781" s="17"/>
    </row>
    <row r="2782" spans="7:12" x14ac:dyDescent="0.25">
      <c r="G2782" s="17"/>
      <c r="H2782" s="17"/>
      <c r="I2782" s="17"/>
      <c r="J2782" s="17"/>
      <c r="K2782" s="17"/>
      <c r="L2782" s="17"/>
    </row>
    <row r="2783" spans="7:12" x14ac:dyDescent="0.25">
      <c r="G2783" s="17"/>
      <c r="H2783" s="17"/>
      <c r="I2783" s="17"/>
      <c r="J2783" s="17"/>
      <c r="K2783" s="17"/>
      <c r="L2783" s="17"/>
    </row>
    <row r="2784" spans="7:12" x14ac:dyDescent="0.25">
      <c r="G2784" s="17"/>
      <c r="H2784" s="17"/>
      <c r="I2784" s="17"/>
      <c r="J2784" s="17"/>
      <c r="K2784" s="17"/>
      <c r="L2784" s="17"/>
    </row>
    <row r="2785" spans="7:12" x14ac:dyDescent="0.25">
      <c r="G2785" s="17"/>
      <c r="H2785" s="17"/>
      <c r="I2785" s="17"/>
      <c r="J2785" s="17"/>
      <c r="K2785" s="17"/>
      <c r="L2785" s="17"/>
    </row>
    <row r="2786" spans="7:12" x14ac:dyDescent="0.25">
      <c r="G2786" s="17"/>
      <c r="H2786" s="17"/>
      <c r="I2786" s="17"/>
      <c r="J2786" s="17"/>
      <c r="K2786" s="17"/>
      <c r="L2786" s="17"/>
    </row>
    <row r="2787" spans="7:12" x14ac:dyDescent="0.25">
      <c r="G2787" s="17"/>
      <c r="H2787" s="17"/>
      <c r="I2787" s="17"/>
      <c r="J2787" s="17"/>
      <c r="K2787" s="17"/>
      <c r="L2787" s="17"/>
    </row>
    <row r="2788" spans="7:12" x14ac:dyDescent="0.25">
      <c r="G2788" s="17"/>
      <c r="H2788" s="17"/>
      <c r="I2788" s="17"/>
      <c r="J2788" s="17"/>
      <c r="K2788" s="17"/>
      <c r="L2788" s="17"/>
    </row>
    <row r="2789" spans="7:12" x14ac:dyDescent="0.25">
      <c r="G2789" s="17"/>
      <c r="H2789" s="17"/>
      <c r="I2789" s="17"/>
      <c r="J2789" s="17"/>
      <c r="K2789" s="17"/>
      <c r="L2789" s="17"/>
    </row>
    <row r="2790" spans="7:12" x14ac:dyDescent="0.25">
      <c r="G2790" s="17"/>
      <c r="H2790" s="17"/>
      <c r="I2790" s="17"/>
      <c r="J2790" s="17"/>
      <c r="K2790" s="17"/>
      <c r="L2790" s="17"/>
    </row>
    <row r="2791" spans="7:12" x14ac:dyDescent="0.25">
      <c r="G2791" s="17"/>
      <c r="H2791" s="17"/>
      <c r="I2791" s="17"/>
      <c r="J2791" s="17"/>
      <c r="K2791" s="17"/>
      <c r="L2791" s="17"/>
    </row>
    <row r="2792" spans="7:12" x14ac:dyDescent="0.25">
      <c r="G2792" s="17"/>
      <c r="H2792" s="17"/>
      <c r="I2792" s="17"/>
      <c r="J2792" s="17"/>
      <c r="K2792" s="17"/>
      <c r="L2792" s="17"/>
    </row>
    <row r="2793" spans="7:12" x14ac:dyDescent="0.25">
      <c r="G2793" s="17"/>
      <c r="H2793" s="17"/>
      <c r="I2793" s="17"/>
      <c r="J2793" s="17"/>
      <c r="K2793" s="17"/>
      <c r="L2793" s="17"/>
    </row>
    <row r="2794" spans="7:12" x14ac:dyDescent="0.25">
      <c r="G2794" s="17"/>
      <c r="H2794" s="17"/>
      <c r="I2794" s="17"/>
      <c r="J2794" s="17"/>
      <c r="K2794" s="17"/>
      <c r="L2794" s="17"/>
    </row>
    <row r="2795" spans="7:12" x14ac:dyDescent="0.25">
      <c r="G2795" s="17"/>
      <c r="H2795" s="17"/>
      <c r="I2795" s="17"/>
      <c r="J2795" s="17"/>
      <c r="K2795" s="17"/>
      <c r="L2795" s="17"/>
    </row>
    <row r="2796" spans="7:12" x14ac:dyDescent="0.25">
      <c r="G2796" s="17"/>
      <c r="H2796" s="17"/>
      <c r="I2796" s="17"/>
      <c r="J2796" s="17"/>
      <c r="K2796" s="17"/>
      <c r="L2796" s="17"/>
    </row>
    <row r="2797" spans="7:12" x14ac:dyDescent="0.25">
      <c r="G2797" s="17"/>
      <c r="H2797" s="17"/>
      <c r="I2797" s="17"/>
      <c r="J2797" s="17"/>
      <c r="K2797" s="17"/>
      <c r="L2797" s="17"/>
    </row>
    <row r="2798" spans="7:12" x14ac:dyDescent="0.25">
      <c r="G2798" s="17"/>
      <c r="H2798" s="17"/>
      <c r="I2798" s="17"/>
      <c r="J2798" s="17"/>
      <c r="K2798" s="17"/>
      <c r="L2798" s="17"/>
    </row>
    <row r="2799" spans="7:12" x14ac:dyDescent="0.25">
      <c r="G2799" s="17"/>
      <c r="H2799" s="17"/>
      <c r="I2799" s="17"/>
      <c r="J2799" s="17"/>
      <c r="K2799" s="17"/>
      <c r="L2799" s="17"/>
    </row>
    <row r="2800" spans="7:12" x14ac:dyDescent="0.25">
      <c r="G2800" s="17"/>
      <c r="H2800" s="17"/>
      <c r="I2800" s="17"/>
      <c r="J2800" s="17"/>
      <c r="K2800" s="17"/>
      <c r="L2800" s="17"/>
    </row>
    <row r="2801" spans="7:12" x14ac:dyDescent="0.25">
      <c r="G2801" s="17"/>
      <c r="H2801" s="17"/>
      <c r="I2801" s="17"/>
      <c r="J2801" s="17"/>
      <c r="K2801" s="17"/>
      <c r="L2801" s="17"/>
    </row>
    <row r="2802" spans="7:12" x14ac:dyDescent="0.25">
      <c r="G2802" s="17"/>
      <c r="H2802" s="17"/>
      <c r="I2802" s="17"/>
      <c r="J2802" s="17"/>
      <c r="K2802" s="17"/>
      <c r="L2802" s="17"/>
    </row>
    <row r="2803" spans="7:12" x14ac:dyDescent="0.25">
      <c r="G2803" s="17"/>
      <c r="H2803" s="17"/>
      <c r="I2803" s="17"/>
      <c r="J2803" s="17"/>
      <c r="K2803" s="17"/>
      <c r="L2803" s="17"/>
    </row>
    <row r="2804" spans="7:12" x14ac:dyDescent="0.25">
      <c r="G2804" s="17"/>
      <c r="H2804" s="17"/>
      <c r="I2804" s="17"/>
      <c r="J2804" s="17"/>
      <c r="K2804" s="17"/>
      <c r="L2804" s="17"/>
    </row>
    <row r="2805" spans="7:12" x14ac:dyDescent="0.25">
      <c r="G2805" s="17"/>
      <c r="H2805" s="17"/>
      <c r="I2805" s="17"/>
      <c r="J2805" s="17"/>
      <c r="K2805" s="17"/>
      <c r="L2805" s="17"/>
    </row>
    <row r="2806" spans="7:12" x14ac:dyDescent="0.25">
      <c r="G2806" s="17"/>
      <c r="H2806" s="17"/>
      <c r="I2806" s="17"/>
      <c r="J2806" s="17"/>
      <c r="K2806" s="17"/>
      <c r="L2806" s="17"/>
    </row>
    <row r="2807" spans="7:12" x14ac:dyDescent="0.25">
      <c r="G2807" s="17"/>
      <c r="H2807" s="17"/>
      <c r="I2807" s="17"/>
      <c r="J2807" s="17"/>
      <c r="K2807" s="17"/>
      <c r="L2807" s="17"/>
    </row>
    <row r="2808" spans="7:12" x14ac:dyDescent="0.25">
      <c r="G2808" s="17"/>
      <c r="H2808" s="17"/>
      <c r="I2808" s="17"/>
      <c r="J2808" s="17"/>
      <c r="K2808" s="17"/>
      <c r="L2808" s="17"/>
    </row>
    <row r="2809" spans="7:12" x14ac:dyDescent="0.25">
      <c r="G2809" s="17"/>
      <c r="H2809" s="17"/>
      <c r="I2809" s="17"/>
      <c r="J2809" s="17"/>
      <c r="K2809" s="17"/>
      <c r="L2809" s="17"/>
    </row>
    <row r="2810" spans="7:12" x14ac:dyDescent="0.25">
      <c r="G2810" s="17"/>
      <c r="H2810" s="17"/>
      <c r="I2810" s="17"/>
      <c r="J2810" s="17"/>
      <c r="K2810" s="17"/>
      <c r="L2810" s="17"/>
    </row>
    <row r="2811" spans="7:12" x14ac:dyDescent="0.25">
      <c r="G2811" s="17"/>
      <c r="H2811" s="17"/>
      <c r="I2811" s="17"/>
      <c r="J2811" s="17"/>
      <c r="K2811" s="17"/>
      <c r="L2811" s="17"/>
    </row>
    <row r="2812" spans="7:12" x14ac:dyDescent="0.25">
      <c r="G2812" s="17"/>
      <c r="H2812" s="17"/>
      <c r="I2812" s="17"/>
      <c r="J2812" s="17"/>
      <c r="K2812" s="17"/>
      <c r="L2812" s="17"/>
    </row>
    <row r="2813" spans="7:12" x14ac:dyDescent="0.25">
      <c r="G2813" s="17"/>
      <c r="H2813" s="17"/>
      <c r="I2813" s="17"/>
      <c r="J2813" s="17"/>
      <c r="K2813" s="17"/>
      <c r="L2813" s="17"/>
    </row>
    <row r="2814" spans="7:12" x14ac:dyDescent="0.25">
      <c r="G2814" s="17"/>
      <c r="H2814" s="17"/>
      <c r="I2814" s="17"/>
      <c r="J2814" s="17"/>
      <c r="K2814" s="17"/>
      <c r="L2814" s="17"/>
    </row>
    <row r="2815" spans="7:12" x14ac:dyDescent="0.25">
      <c r="G2815" s="17"/>
      <c r="H2815" s="17"/>
      <c r="I2815" s="17"/>
      <c r="J2815" s="17"/>
      <c r="K2815" s="17"/>
      <c r="L2815" s="17"/>
    </row>
    <row r="2816" spans="7:12" x14ac:dyDescent="0.25">
      <c r="G2816" s="17"/>
      <c r="H2816" s="17"/>
      <c r="I2816" s="17"/>
      <c r="J2816" s="17"/>
      <c r="K2816" s="17"/>
      <c r="L2816" s="17"/>
    </row>
    <row r="2817" spans="7:12" x14ac:dyDescent="0.25">
      <c r="G2817" s="17"/>
      <c r="H2817" s="17"/>
      <c r="I2817" s="17"/>
      <c r="J2817" s="17"/>
      <c r="K2817" s="17"/>
      <c r="L2817" s="17"/>
    </row>
    <row r="2818" spans="7:12" x14ac:dyDescent="0.25">
      <c r="G2818" s="17"/>
      <c r="H2818" s="17"/>
      <c r="I2818" s="17"/>
      <c r="J2818" s="17"/>
      <c r="K2818" s="17"/>
      <c r="L2818" s="17"/>
    </row>
    <row r="2819" spans="7:12" x14ac:dyDescent="0.25">
      <c r="G2819" s="17"/>
      <c r="H2819" s="17"/>
      <c r="I2819" s="17"/>
      <c r="J2819" s="17"/>
      <c r="K2819" s="17"/>
      <c r="L2819" s="17"/>
    </row>
    <row r="2820" spans="7:12" x14ac:dyDescent="0.25">
      <c r="G2820" s="17"/>
      <c r="H2820" s="17"/>
      <c r="I2820" s="17"/>
      <c r="J2820" s="17"/>
      <c r="K2820" s="17"/>
      <c r="L2820" s="17"/>
    </row>
    <row r="2821" spans="7:12" x14ac:dyDescent="0.25">
      <c r="G2821" s="17"/>
      <c r="H2821" s="17"/>
      <c r="I2821" s="17"/>
      <c r="J2821" s="17"/>
      <c r="K2821" s="17"/>
      <c r="L2821" s="17"/>
    </row>
    <row r="2822" spans="7:12" x14ac:dyDescent="0.25">
      <c r="G2822" s="17"/>
      <c r="H2822" s="17"/>
      <c r="I2822" s="17"/>
      <c r="J2822" s="17"/>
      <c r="K2822" s="17"/>
      <c r="L2822" s="17"/>
    </row>
    <row r="2823" spans="7:12" x14ac:dyDescent="0.25">
      <c r="G2823" s="17"/>
      <c r="H2823" s="17"/>
      <c r="I2823" s="17"/>
      <c r="J2823" s="17"/>
      <c r="K2823" s="17"/>
      <c r="L2823" s="17"/>
    </row>
    <row r="2824" spans="7:12" x14ac:dyDescent="0.25">
      <c r="G2824" s="17"/>
      <c r="H2824" s="17"/>
      <c r="I2824" s="17"/>
      <c r="J2824" s="17"/>
      <c r="K2824" s="17"/>
      <c r="L2824" s="17"/>
    </row>
    <row r="2825" spans="7:12" x14ac:dyDescent="0.25">
      <c r="G2825" s="17"/>
      <c r="H2825" s="17"/>
      <c r="I2825" s="17"/>
      <c r="J2825" s="17"/>
      <c r="K2825" s="17"/>
      <c r="L2825" s="17"/>
    </row>
    <row r="2826" spans="7:12" x14ac:dyDescent="0.25">
      <c r="G2826" s="17"/>
      <c r="H2826" s="17"/>
      <c r="I2826" s="17"/>
      <c r="J2826" s="17"/>
      <c r="K2826" s="17"/>
      <c r="L2826" s="17"/>
    </row>
    <row r="2827" spans="7:12" x14ac:dyDescent="0.25">
      <c r="G2827" s="17"/>
      <c r="H2827" s="17"/>
      <c r="I2827" s="17"/>
      <c r="J2827" s="17"/>
      <c r="K2827" s="17"/>
      <c r="L2827" s="17"/>
    </row>
    <row r="2828" spans="7:12" x14ac:dyDescent="0.25">
      <c r="G2828" s="17"/>
      <c r="H2828" s="17"/>
      <c r="I2828" s="17"/>
      <c r="J2828" s="17"/>
      <c r="K2828" s="17"/>
      <c r="L2828" s="17"/>
    </row>
    <row r="2829" spans="7:12" x14ac:dyDescent="0.25">
      <c r="G2829" s="17"/>
      <c r="H2829" s="17"/>
      <c r="I2829" s="17"/>
      <c r="J2829" s="17"/>
      <c r="K2829" s="17"/>
      <c r="L2829" s="17"/>
    </row>
    <row r="2830" spans="7:12" x14ac:dyDescent="0.25">
      <c r="G2830" s="17"/>
      <c r="H2830" s="17"/>
      <c r="I2830" s="17"/>
      <c r="J2830" s="17"/>
      <c r="K2830" s="17"/>
      <c r="L2830" s="17"/>
    </row>
    <row r="2831" spans="7:12" x14ac:dyDescent="0.25">
      <c r="G2831" s="17"/>
      <c r="H2831" s="17"/>
      <c r="I2831" s="17"/>
      <c r="J2831" s="17"/>
      <c r="K2831" s="17"/>
      <c r="L2831" s="17"/>
    </row>
    <row r="2832" spans="7:12" x14ac:dyDescent="0.25">
      <c r="G2832" s="17"/>
      <c r="H2832" s="17"/>
      <c r="I2832" s="17"/>
      <c r="J2832" s="17"/>
      <c r="K2832" s="17"/>
      <c r="L2832" s="17"/>
    </row>
    <row r="2833" spans="7:12" x14ac:dyDescent="0.25">
      <c r="G2833" s="17"/>
      <c r="H2833" s="17"/>
      <c r="I2833" s="17"/>
      <c r="J2833" s="17"/>
      <c r="K2833" s="17"/>
      <c r="L2833" s="17"/>
    </row>
    <row r="2834" spans="7:12" x14ac:dyDescent="0.25">
      <c r="G2834" s="17"/>
      <c r="H2834" s="17"/>
      <c r="I2834" s="17"/>
      <c r="J2834" s="17"/>
      <c r="K2834" s="17"/>
      <c r="L2834" s="17"/>
    </row>
    <row r="2835" spans="7:12" x14ac:dyDescent="0.25">
      <c r="G2835" s="17"/>
      <c r="H2835" s="17"/>
      <c r="I2835" s="17"/>
      <c r="J2835" s="17"/>
      <c r="K2835" s="17"/>
      <c r="L2835" s="17"/>
    </row>
    <row r="2836" spans="7:12" x14ac:dyDescent="0.25">
      <c r="G2836" s="17"/>
      <c r="H2836" s="17"/>
      <c r="I2836" s="17"/>
      <c r="J2836" s="17"/>
      <c r="K2836" s="17"/>
      <c r="L2836" s="17"/>
    </row>
    <row r="2837" spans="7:12" x14ac:dyDescent="0.25">
      <c r="G2837" s="17"/>
      <c r="H2837" s="17"/>
      <c r="I2837" s="17"/>
      <c r="J2837" s="17"/>
      <c r="K2837" s="17"/>
      <c r="L2837" s="17"/>
    </row>
    <row r="2838" spans="7:12" x14ac:dyDescent="0.25">
      <c r="G2838" s="17"/>
      <c r="H2838" s="17"/>
      <c r="I2838" s="17"/>
      <c r="J2838" s="17"/>
      <c r="K2838" s="17"/>
      <c r="L2838" s="17"/>
    </row>
    <row r="2839" spans="7:12" x14ac:dyDescent="0.25">
      <c r="G2839" s="17"/>
      <c r="H2839" s="17"/>
      <c r="I2839" s="17"/>
      <c r="J2839" s="17"/>
      <c r="K2839" s="17"/>
      <c r="L2839" s="17"/>
    </row>
    <row r="2840" spans="7:12" x14ac:dyDescent="0.25">
      <c r="G2840" s="17"/>
      <c r="H2840" s="17"/>
      <c r="I2840" s="17"/>
      <c r="J2840" s="17"/>
      <c r="K2840" s="17"/>
      <c r="L2840" s="17"/>
    </row>
    <row r="2841" spans="7:12" x14ac:dyDescent="0.25">
      <c r="G2841" s="17"/>
      <c r="H2841" s="17"/>
      <c r="I2841" s="17"/>
      <c r="J2841" s="17"/>
      <c r="K2841" s="17"/>
      <c r="L2841" s="17"/>
    </row>
    <row r="2842" spans="7:12" x14ac:dyDescent="0.25">
      <c r="G2842" s="17"/>
      <c r="H2842" s="17"/>
      <c r="I2842" s="17"/>
      <c r="J2842" s="17"/>
      <c r="K2842" s="17"/>
      <c r="L2842" s="17"/>
    </row>
    <row r="2843" spans="7:12" x14ac:dyDescent="0.25">
      <c r="G2843" s="17"/>
      <c r="H2843" s="17"/>
      <c r="I2843" s="17"/>
      <c r="J2843" s="17"/>
      <c r="K2843" s="17"/>
      <c r="L2843" s="17"/>
    </row>
    <row r="2844" spans="7:12" x14ac:dyDescent="0.25">
      <c r="G2844" s="17"/>
      <c r="H2844" s="17"/>
      <c r="I2844" s="17"/>
      <c r="J2844" s="17"/>
      <c r="K2844" s="17"/>
      <c r="L2844" s="17"/>
    </row>
    <row r="2845" spans="7:12" x14ac:dyDescent="0.25">
      <c r="G2845" s="17"/>
      <c r="H2845" s="17"/>
      <c r="I2845" s="17"/>
      <c r="J2845" s="17"/>
      <c r="K2845" s="17"/>
      <c r="L2845" s="17"/>
    </row>
    <row r="2846" spans="7:12" x14ac:dyDescent="0.25">
      <c r="G2846" s="17"/>
      <c r="H2846" s="17"/>
      <c r="I2846" s="17"/>
      <c r="J2846" s="17"/>
      <c r="K2846" s="17"/>
      <c r="L2846" s="17"/>
    </row>
    <row r="2847" spans="7:12" x14ac:dyDescent="0.25">
      <c r="G2847" s="17"/>
      <c r="H2847" s="17"/>
      <c r="I2847" s="17"/>
      <c r="J2847" s="17"/>
      <c r="K2847" s="17"/>
      <c r="L2847" s="17"/>
    </row>
    <row r="2848" spans="7:12" x14ac:dyDescent="0.25">
      <c r="G2848" s="17"/>
      <c r="H2848" s="17"/>
      <c r="I2848" s="17"/>
      <c r="J2848" s="17"/>
      <c r="K2848" s="17"/>
      <c r="L2848" s="17"/>
    </row>
    <row r="2849" spans="7:12" x14ac:dyDescent="0.25">
      <c r="G2849" s="17"/>
      <c r="H2849" s="17"/>
      <c r="I2849" s="17"/>
      <c r="J2849" s="17"/>
      <c r="K2849" s="17"/>
      <c r="L2849" s="17"/>
    </row>
    <row r="2850" spans="7:12" x14ac:dyDescent="0.25">
      <c r="G2850" s="17"/>
      <c r="H2850" s="17"/>
      <c r="I2850" s="17"/>
      <c r="J2850" s="17"/>
      <c r="K2850" s="17"/>
      <c r="L2850" s="17"/>
    </row>
    <row r="2851" spans="7:12" x14ac:dyDescent="0.25">
      <c r="G2851" s="17"/>
      <c r="H2851" s="17"/>
      <c r="I2851" s="17"/>
      <c r="J2851" s="17"/>
      <c r="K2851" s="17"/>
      <c r="L2851" s="17"/>
    </row>
    <row r="2852" spans="7:12" x14ac:dyDescent="0.25">
      <c r="G2852" s="17"/>
      <c r="H2852" s="17"/>
      <c r="I2852" s="17"/>
      <c r="J2852" s="17"/>
      <c r="K2852" s="17"/>
      <c r="L2852" s="17"/>
    </row>
    <row r="2853" spans="7:12" x14ac:dyDescent="0.25">
      <c r="G2853" s="17"/>
      <c r="H2853" s="17"/>
      <c r="I2853" s="17"/>
      <c r="J2853" s="17"/>
      <c r="K2853" s="17"/>
      <c r="L2853" s="17"/>
    </row>
    <row r="2854" spans="7:12" x14ac:dyDescent="0.25">
      <c r="G2854" s="17"/>
      <c r="H2854" s="17"/>
      <c r="I2854" s="17"/>
      <c r="J2854" s="17"/>
      <c r="K2854" s="17"/>
      <c r="L2854" s="17"/>
    </row>
    <row r="2855" spans="7:12" x14ac:dyDescent="0.25">
      <c r="G2855" s="17"/>
      <c r="H2855" s="17"/>
      <c r="I2855" s="17"/>
      <c r="J2855" s="17"/>
      <c r="K2855" s="17"/>
      <c r="L2855" s="17"/>
    </row>
    <row r="2856" spans="7:12" x14ac:dyDescent="0.25">
      <c r="G2856" s="17"/>
      <c r="H2856" s="17"/>
      <c r="I2856" s="17"/>
      <c r="J2856" s="17"/>
      <c r="K2856" s="17"/>
      <c r="L2856" s="17"/>
    </row>
    <row r="2857" spans="7:12" x14ac:dyDescent="0.25">
      <c r="G2857" s="17"/>
      <c r="H2857" s="17"/>
      <c r="I2857" s="17"/>
      <c r="J2857" s="17"/>
      <c r="K2857" s="17"/>
      <c r="L2857" s="17"/>
    </row>
    <row r="2858" spans="7:12" x14ac:dyDescent="0.25">
      <c r="G2858" s="17"/>
      <c r="H2858" s="17"/>
      <c r="I2858" s="17"/>
      <c r="J2858" s="17"/>
      <c r="K2858" s="17"/>
      <c r="L2858" s="17"/>
    </row>
    <row r="2859" spans="7:12" x14ac:dyDescent="0.25">
      <c r="G2859" s="17"/>
      <c r="H2859" s="17"/>
      <c r="I2859" s="17"/>
      <c r="J2859" s="17"/>
      <c r="K2859" s="17"/>
      <c r="L2859" s="17"/>
    </row>
    <row r="2860" spans="7:12" x14ac:dyDescent="0.25">
      <c r="G2860" s="17"/>
      <c r="H2860" s="17"/>
      <c r="I2860" s="17"/>
      <c r="J2860" s="17"/>
      <c r="K2860" s="17"/>
      <c r="L2860" s="17"/>
    </row>
    <row r="2861" spans="7:12" x14ac:dyDescent="0.25">
      <c r="G2861" s="17"/>
      <c r="H2861" s="17"/>
      <c r="I2861" s="17"/>
      <c r="J2861" s="17"/>
      <c r="K2861" s="17"/>
      <c r="L2861" s="17"/>
    </row>
    <row r="2862" spans="7:12" x14ac:dyDescent="0.25">
      <c r="G2862" s="17"/>
      <c r="H2862" s="17"/>
      <c r="I2862" s="17"/>
      <c r="J2862" s="17"/>
      <c r="K2862" s="17"/>
      <c r="L2862" s="17"/>
    </row>
    <row r="2863" spans="7:12" x14ac:dyDescent="0.25">
      <c r="G2863" s="17"/>
      <c r="H2863" s="17"/>
      <c r="I2863" s="17"/>
      <c r="J2863" s="17"/>
      <c r="K2863" s="17"/>
      <c r="L2863" s="17"/>
    </row>
    <row r="2864" spans="7:12" x14ac:dyDescent="0.25">
      <c r="G2864" s="17"/>
      <c r="H2864" s="17"/>
      <c r="I2864" s="17"/>
      <c r="J2864" s="17"/>
      <c r="K2864" s="17"/>
      <c r="L2864" s="17"/>
    </row>
    <row r="2865" spans="7:12" x14ac:dyDescent="0.25">
      <c r="G2865" s="17"/>
      <c r="H2865" s="17"/>
      <c r="I2865" s="17"/>
      <c r="J2865" s="17"/>
      <c r="K2865" s="17"/>
      <c r="L2865" s="17"/>
    </row>
    <row r="2866" spans="7:12" x14ac:dyDescent="0.25">
      <c r="G2866" s="17"/>
      <c r="H2866" s="17"/>
      <c r="I2866" s="17"/>
      <c r="J2866" s="17"/>
      <c r="K2866" s="17"/>
      <c r="L2866" s="17"/>
    </row>
    <row r="2867" spans="7:12" x14ac:dyDescent="0.25">
      <c r="G2867" s="17"/>
      <c r="H2867" s="17"/>
      <c r="I2867" s="17"/>
      <c r="J2867" s="17"/>
      <c r="K2867" s="17"/>
      <c r="L2867" s="17"/>
    </row>
    <row r="2868" spans="7:12" x14ac:dyDescent="0.25">
      <c r="G2868" s="17"/>
      <c r="H2868" s="17"/>
      <c r="I2868" s="17"/>
      <c r="J2868" s="17"/>
      <c r="K2868" s="17"/>
      <c r="L2868" s="17"/>
    </row>
    <row r="2869" spans="7:12" x14ac:dyDescent="0.25">
      <c r="G2869" s="17"/>
      <c r="H2869" s="17"/>
      <c r="I2869" s="17"/>
      <c r="J2869" s="17"/>
      <c r="K2869" s="17"/>
      <c r="L2869" s="17"/>
    </row>
    <row r="2870" spans="7:12" x14ac:dyDescent="0.25">
      <c r="G2870" s="17"/>
      <c r="H2870" s="17"/>
      <c r="I2870" s="17"/>
      <c r="J2870" s="17"/>
      <c r="K2870" s="17"/>
      <c r="L2870" s="17"/>
    </row>
    <row r="2871" spans="7:12" x14ac:dyDescent="0.25">
      <c r="G2871" s="17"/>
      <c r="H2871" s="17"/>
      <c r="I2871" s="17"/>
      <c r="J2871" s="17"/>
      <c r="K2871" s="17"/>
      <c r="L2871" s="17"/>
    </row>
    <row r="2872" spans="7:12" x14ac:dyDescent="0.25">
      <c r="G2872" s="17"/>
      <c r="H2872" s="17"/>
      <c r="I2872" s="17"/>
      <c r="J2872" s="17"/>
      <c r="K2872" s="17"/>
      <c r="L2872" s="17"/>
    </row>
    <row r="2873" spans="7:12" x14ac:dyDescent="0.25">
      <c r="G2873" s="17"/>
      <c r="H2873" s="17"/>
      <c r="I2873" s="17"/>
      <c r="J2873" s="17"/>
      <c r="K2873" s="17"/>
      <c r="L2873" s="17"/>
    </row>
    <row r="2874" spans="7:12" x14ac:dyDescent="0.25">
      <c r="G2874" s="17"/>
      <c r="H2874" s="17"/>
      <c r="I2874" s="17"/>
      <c r="J2874" s="17"/>
      <c r="K2874" s="17"/>
      <c r="L2874" s="17"/>
    </row>
    <row r="2875" spans="7:12" x14ac:dyDescent="0.25">
      <c r="G2875" s="17"/>
      <c r="H2875" s="17"/>
      <c r="I2875" s="17"/>
      <c r="J2875" s="17"/>
      <c r="K2875" s="17"/>
      <c r="L2875" s="17"/>
    </row>
    <row r="2876" spans="7:12" x14ac:dyDescent="0.25">
      <c r="G2876" s="17"/>
      <c r="H2876" s="17"/>
      <c r="I2876" s="17"/>
      <c r="J2876" s="17"/>
      <c r="K2876" s="17"/>
      <c r="L2876" s="17"/>
    </row>
    <row r="2877" spans="7:12" x14ac:dyDescent="0.25">
      <c r="G2877" s="17"/>
      <c r="H2877" s="17"/>
      <c r="I2877" s="17"/>
      <c r="J2877" s="17"/>
      <c r="K2877" s="17"/>
      <c r="L2877" s="17"/>
    </row>
    <row r="2878" spans="7:12" x14ac:dyDescent="0.25">
      <c r="G2878" s="17"/>
      <c r="H2878" s="17"/>
      <c r="I2878" s="17"/>
      <c r="J2878" s="17"/>
      <c r="K2878" s="17"/>
      <c r="L2878" s="17"/>
    </row>
    <row r="2879" spans="7:12" x14ac:dyDescent="0.25">
      <c r="G2879" s="17"/>
      <c r="H2879" s="17"/>
      <c r="I2879" s="17"/>
      <c r="J2879" s="17"/>
      <c r="K2879" s="17"/>
      <c r="L2879" s="17"/>
    </row>
    <row r="2880" spans="7:12" x14ac:dyDescent="0.25">
      <c r="G2880" s="17"/>
      <c r="H2880" s="17"/>
      <c r="I2880" s="17"/>
      <c r="J2880" s="17"/>
      <c r="K2880" s="17"/>
      <c r="L2880" s="17"/>
    </row>
    <row r="2881" spans="7:12" x14ac:dyDescent="0.25">
      <c r="G2881" s="17"/>
      <c r="H2881" s="17"/>
      <c r="I2881" s="17"/>
      <c r="J2881" s="17"/>
      <c r="K2881" s="17"/>
      <c r="L2881" s="17"/>
    </row>
    <row r="2882" spans="7:12" x14ac:dyDescent="0.25">
      <c r="G2882" s="17"/>
      <c r="H2882" s="17"/>
      <c r="I2882" s="17"/>
      <c r="J2882" s="17"/>
      <c r="K2882" s="17"/>
      <c r="L2882" s="17"/>
    </row>
    <row r="2883" spans="7:12" x14ac:dyDescent="0.25">
      <c r="G2883" s="17"/>
      <c r="H2883" s="17"/>
      <c r="I2883" s="17"/>
      <c r="J2883" s="17"/>
      <c r="K2883" s="17"/>
      <c r="L2883" s="17"/>
    </row>
    <row r="2884" spans="7:12" x14ac:dyDescent="0.25">
      <c r="G2884" s="17"/>
      <c r="H2884" s="17"/>
      <c r="I2884" s="17"/>
      <c r="J2884" s="17"/>
      <c r="K2884" s="17"/>
      <c r="L2884" s="17"/>
    </row>
    <row r="2885" spans="7:12" x14ac:dyDescent="0.25">
      <c r="G2885" s="17"/>
      <c r="H2885" s="17"/>
      <c r="I2885" s="17"/>
      <c r="J2885" s="17"/>
      <c r="K2885" s="17"/>
      <c r="L2885" s="17"/>
    </row>
    <row r="2886" spans="7:12" x14ac:dyDescent="0.25">
      <c r="G2886" s="17"/>
      <c r="H2886" s="17"/>
      <c r="I2886" s="17"/>
      <c r="J2886" s="17"/>
      <c r="K2886" s="17"/>
      <c r="L2886" s="17"/>
    </row>
    <row r="2887" spans="7:12" x14ac:dyDescent="0.25">
      <c r="G2887" s="17"/>
      <c r="H2887" s="17"/>
      <c r="I2887" s="17"/>
      <c r="J2887" s="17"/>
      <c r="K2887" s="17"/>
      <c r="L2887" s="17"/>
    </row>
    <row r="2888" spans="7:12" x14ac:dyDescent="0.25">
      <c r="G2888" s="17"/>
      <c r="H2888" s="17"/>
      <c r="I2888" s="17"/>
      <c r="J2888" s="17"/>
      <c r="K2888" s="17"/>
      <c r="L2888" s="17"/>
    </row>
    <row r="2889" spans="7:12" x14ac:dyDescent="0.25">
      <c r="G2889" s="17"/>
      <c r="H2889" s="17"/>
      <c r="I2889" s="17"/>
      <c r="J2889" s="17"/>
      <c r="K2889" s="17"/>
      <c r="L2889" s="17"/>
    </row>
    <row r="2890" spans="7:12" x14ac:dyDescent="0.25">
      <c r="G2890" s="17"/>
      <c r="H2890" s="17"/>
      <c r="I2890" s="17"/>
      <c r="J2890" s="17"/>
      <c r="K2890" s="17"/>
      <c r="L2890" s="17"/>
    </row>
    <row r="2891" spans="7:12" x14ac:dyDescent="0.25">
      <c r="G2891" s="17"/>
      <c r="H2891" s="17"/>
      <c r="I2891" s="17"/>
      <c r="J2891" s="17"/>
      <c r="K2891" s="17"/>
      <c r="L2891" s="17"/>
    </row>
    <row r="2892" spans="7:12" x14ac:dyDescent="0.25">
      <c r="G2892" s="17"/>
      <c r="H2892" s="17"/>
      <c r="I2892" s="17"/>
      <c r="J2892" s="17"/>
      <c r="K2892" s="17"/>
      <c r="L2892" s="17"/>
    </row>
    <row r="2893" spans="7:12" x14ac:dyDescent="0.25">
      <c r="G2893" s="17"/>
      <c r="H2893" s="17"/>
      <c r="I2893" s="17"/>
      <c r="J2893" s="17"/>
      <c r="K2893" s="17"/>
      <c r="L2893" s="17"/>
    </row>
    <row r="2894" spans="7:12" x14ac:dyDescent="0.25">
      <c r="G2894" s="17"/>
      <c r="H2894" s="17"/>
      <c r="I2894" s="17"/>
      <c r="J2894" s="17"/>
      <c r="K2894" s="17"/>
      <c r="L2894" s="17"/>
    </row>
    <row r="2895" spans="7:12" x14ac:dyDescent="0.25">
      <c r="G2895" s="17"/>
      <c r="H2895" s="17"/>
      <c r="I2895" s="17"/>
      <c r="J2895" s="17"/>
      <c r="K2895" s="17"/>
      <c r="L2895" s="17"/>
    </row>
    <row r="2896" spans="7:12" x14ac:dyDescent="0.25">
      <c r="G2896" s="17"/>
      <c r="H2896" s="17"/>
      <c r="I2896" s="17"/>
      <c r="J2896" s="17"/>
      <c r="K2896" s="17"/>
      <c r="L2896" s="17"/>
    </row>
    <row r="2897" spans="7:12" x14ac:dyDescent="0.25">
      <c r="G2897" s="17"/>
      <c r="H2897" s="17"/>
      <c r="I2897" s="17"/>
      <c r="J2897" s="17"/>
      <c r="K2897" s="17"/>
      <c r="L2897" s="17"/>
    </row>
    <row r="2898" spans="7:12" x14ac:dyDescent="0.25">
      <c r="G2898" s="17"/>
      <c r="H2898" s="17"/>
      <c r="I2898" s="17"/>
      <c r="J2898" s="17"/>
      <c r="K2898" s="17"/>
      <c r="L2898" s="17"/>
    </row>
    <row r="2899" spans="7:12" x14ac:dyDescent="0.25">
      <c r="G2899" s="17"/>
      <c r="H2899" s="17"/>
      <c r="I2899" s="17"/>
      <c r="J2899" s="17"/>
      <c r="K2899" s="17"/>
      <c r="L2899" s="17"/>
    </row>
    <row r="2900" spans="7:12" x14ac:dyDescent="0.25">
      <c r="G2900" s="17"/>
      <c r="H2900" s="17"/>
      <c r="I2900" s="17"/>
      <c r="J2900" s="17"/>
      <c r="K2900" s="17"/>
      <c r="L2900" s="17"/>
    </row>
    <row r="2901" spans="7:12" x14ac:dyDescent="0.25">
      <c r="G2901" s="17"/>
      <c r="H2901" s="17"/>
      <c r="I2901" s="17"/>
      <c r="J2901" s="17"/>
      <c r="K2901" s="17"/>
      <c r="L2901" s="17"/>
    </row>
    <row r="2902" spans="7:12" x14ac:dyDescent="0.25">
      <c r="G2902" s="17"/>
      <c r="H2902" s="17"/>
      <c r="I2902" s="17"/>
      <c r="J2902" s="17"/>
      <c r="K2902" s="17"/>
      <c r="L2902" s="17"/>
    </row>
    <row r="2903" spans="7:12" x14ac:dyDescent="0.25">
      <c r="G2903" s="17"/>
      <c r="H2903" s="17"/>
      <c r="I2903" s="17"/>
      <c r="J2903" s="17"/>
      <c r="K2903" s="17"/>
      <c r="L2903" s="17"/>
    </row>
    <row r="2904" spans="7:12" x14ac:dyDescent="0.25">
      <c r="G2904" s="17"/>
      <c r="H2904" s="17"/>
      <c r="I2904" s="17"/>
      <c r="J2904" s="17"/>
      <c r="K2904" s="17"/>
      <c r="L2904" s="17"/>
    </row>
    <row r="2905" spans="7:12" x14ac:dyDescent="0.25">
      <c r="G2905" s="17"/>
      <c r="H2905" s="17"/>
      <c r="I2905" s="17"/>
      <c r="J2905" s="17"/>
      <c r="K2905" s="17"/>
      <c r="L2905" s="17"/>
    </row>
    <row r="2906" spans="7:12" x14ac:dyDescent="0.25">
      <c r="G2906" s="17"/>
      <c r="H2906" s="17"/>
      <c r="I2906" s="17"/>
      <c r="J2906" s="17"/>
      <c r="K2906" s="17"/>
      <c r="L2906" s="17"/>
    </row>
    <row r="2907" spans="7:12" x14ac:dyDescent="0.25">
      <c r="G2907" s="17"/>
      <c r="H2907" s="17"/>
      <c r="I2907" s="17"/>
      <c r="J2907" s="17"/>
      <c r="K2907" s="17"/>
      <c r="L2907" s="17"/>
    </row>
    <row r="2908" spans="7:12" x14ac:dyDescent="0.25">
      <c r="G2908" s="17"/>
      <c r="H2908" s="17"/>
      <c r="I2908" s="17"/>
      <c r="J2908" s="17"/>
      <c r="K2908" s="17"/>
      <c r="L2908" s="17"/>
    </row>
    <row r="2909" spans="7:12" x14ac:dyDescent="0.25">
      <c r="G2909" s="17"/>
      <c r="H2909" s="17"/>
      <c r="I2909" s="17"/>
      <c r="J2909" s="17"/>
      <c r="K2909" s="17"/>
      <c r="L2909" s="17"/>
    </row>
    <row r="2910" spans="7:12" x14ac:dyDescent="0.25">
      <c r="G2910" s="17"/>
      <c r="H2910" s="17"/>
      <c r="I2910" s="17"/>
      <c r="J2910" s="17"/>
      <c r="K2910" s="17"/>
      <c r="L2910" s="17"/>
    </row>
    <row r="2911" spans="7:12" x14ac:dyDescent="0.25">
      <c r="G2911" s="17"/>
      <c r="H2911" s="17"/>
      <c r="I2911" s="17"/>
      <c r="J2911" s="17"/>
      <c r="K2911" s="17"/>
      <c r="L2911" s="17"/>
    </row>
    <row r="2912" spans="7:12" x14ac:dyDescent="0.25">
      <c r="G2912" s="17"/>
      <c r="H2912" s="17"/>
      <c r="I2912" s="17"/>
      <c r="J2912" s="17"/>
      <c r="K2912" s="17"/>
      <c r="L2912" s="17"/>
    </row>
    <row r="2913" spans="7:12" x14ac:dyDescent="0.25">
      <c r="G2913" s="17"/>
      <c r="H2913" s="17"/>
      <c r="I2913" s="17"/>
      <c r="J2913" s="17"/>
      <c r="K2913" s="17"/>
      <c r="L2913" s="17"/>
    </row>
    <row r="2914" spans="7:12" x14ac:dyDescent="0.25">
      <c r="G2914" s="17"/>
      <c r="H2914" s="17"/>
      <c r="I2914" s="17"/>
      <c r="J2914" s="17"/>
      <c r="K2914" s="17"/>
      <c r="L2914" s="17"/>
    </row>
    <row r="2915" spans="7:12" x14ac:dyDescent="0.25">
      <c r="G2915" s="17"/>
      <c r="H2915" s="17"/>
      <c r="I2915" s="17"/>
      <c r="J2915" s="17"/>
      <c r="K2915" s="17"/>
      <c r="L2915" s="17"/>
    </row>
    <row r="2916" spans="7:12" x14ac:dyDescent="0.25">
      <c r="G2916" s="17"/>
      <c r="H2916" s="17"/>
      <c r="I2916" s="17"/>
      <c r="J2916" s="17"/>
      <c r="K2916" s="17"/>
      <c r="L2916" s="17"/>
    </row>
    <row r="2917" spans="7:12" x14ac:dyDescent="0.25">
      <c r="G2917" s="17"/>
      <c r="H2917" s="17"/>
      <c r="I2917" s="17"/>
      <c r="J2917" s="17"/>
      <c r="K2917" s="17"/>
      <c r="L2917" s="17"/>
    </row>
    <row r="2918" spans="7:12" x14ac:dyDescent="0.25">
      <c r="G2918" s="17"/>
      <c r="H2918" s="17"/>
      <c r="I2918" s="17"/>
      <c r="J2918" s="17"/>
      <c r="K2918" s="17"/>
      <c r="L2918" s="17"/>
    </row>
    <row r="2919" spans="7:12" x14ac:dyDescent="0.25">
      <c r="G2919" s="17"/>
      <c r="H2919" s="17"/>
      <c r="I2919" s="17"/>
      <c r="J2919" s="17"/>
      <c r="K2919" s="17"/>
      <c r="L2919" s="17"/>
    </row>
    <row r="2920" spans="7:12" x14ac:dyDescent="0.25">
      <c r="G2920" s="17"/>
      <c r="H2920" s="17"/>
      <c r="I2920" s="17"/>
      <c r="J2920" s="17"/>
      <c r="K2920" s="17"/>
      <c r="L2920" s="17"/>
    </row>
    <row r="2921" spans="7:12" x14ac:dyDescent="0.25">
      <c r="G2921" s="17"/>
      <c r="H2921" s="17"/>
      <c r="I2921" s="17"/>
      <c r="J2921" s="17"/>
      <c r="K2921" s="17"/>
      <c r="L2921" s="17"/>
    </row>
    <row r="2922" spans="7:12" x14ac:dyDescent="0.25">
      <c r="G2922" s="17"/>
      <c r="H2922" s="17"/>
      <c r="I2922" s="17"/>
      <c r="J2922" s="17"/>
      <c r="K2922" s="17"/>
      <c r="L2922" s="17"/>
    </row>
    <row r="2923" spans="7:12" x14ac:dyDescent="0.25">
      <c r="G2923" s="17"/>
      <c r="H2923" s="17"/>
      <c r="I2923" s="17"/>
      <c r="J2923" s="17"/>
      <c r="K2923" s="17"/>
      <c r="L2923" s="17"/>
    </row>
    <row r="2924" spans="7:12" x14ac:dyDescent="0.25">
      <c r="G2924" s="17"/>
      <c r="H2924" s="17"/>
      <c r="I2924" s="17"/>
      <c r="J2924" s="17"/>
      <c r="K2924" s="17"/>
      <c r="L2924" s="17"/>
    </row>
    <row r="2925" spans="7:12" x14ac:dyDescent="0.25">
      <c r="G2925" s="17"/>
      <c r="H2925" s="17"/>
      <c r="I2925" s="17"/>
      <c r="J2925" s="17"/>
      <c r="K2925" s="17"/>
      <c r="L2925" s="17"/>
    </row>
    <row r="2926" spans="7:12" x14ac:dyDescent="0.25">
      <c r="G2926" s="17"/>
      <c r="H2926" s="17"/>
      <c r="I2926" s="17"/>
      <c r="J2926" s="17"/>
      <c r="K2926" s="17"/>
      <c r="L2926" s="17"/>
    </row>
    <row r="2927" spans="7:12" x14ac:dyDescent="0.25">
      <c r="G2927" s="17"/>
      <c r="H2927" s="17"/>
      <c r="I2927" s="17"/>
      <c r="J2927" s="17"/>
      <c r="K2927" s="17"/>
      <c r="L2927" s="17"/>
    </row>
    <row r="2928" spans="7:12" x14ac:dyDescent="0.25">
      <c r="G2928" s="17"/>
      <c r="H2928" s="17"/>
      <c r="I2928" s="17"/>
      <c r="J2928" s="17"/>
      <c r="K2928" s="17"/>
      <c r="L2928" s="17"/>
    </row>
    <row r="2929" spans="7:12" x14ac:dyDescent="0.25">
      <c r="G2929" s="17"/>
      <c r="H2929" s="17"/>
      <c r="I2929" s="17"/>
      <c r="J2929" s="17"/>
      <c r="K2929" s="17"/>
      <c r="L2929" s="17"/>
    </row>
    <row r="2930" spans="7:12" x14ac:dyDescent="0.25">
      <c r="G2930" s="17"/>
      <c r="H2930" s="17"/>
      <c r="I2930" s="17"/>
      <c r="J2930" s="17"/>
      <c r="K2930" s="17"/>
      <c r="L2930" s="17"/>
    </row>
    <row r="2931" spans="7:12" x14ac:dyDescent="0.25">
      <c r="G2931" s="17"/>
      <c r="H2931" s="17"/>
      <c r="I2931" s="17"/>
      <c r="J2931" s="17"/>
      <c r="K2931" s="17"/>
      <c r="L2931" s="17"/>
    </row>
    <row r="2932" spans="7:12" x14ac:dyDescent="0.25">
      <c r="G2932" s="17"/>
      <c r="H2932" s="17"/>
      <c r="I2932" s="17"/>
      <c r="J2932" s="17"/>
      <c r="K2932" s="17"/>
      <c r="L2932" s="17"/>
    </row>
    <row r="2933" spans="7:12" x14ac:dyDescent="0.25">
      <c r="G2933" s="17"/>
      <c r="H2933" s="17"/>
      <c r="I2933" s="17"/>
      <c r="J2933" s="17"/>
      <c r="K2933" s="17"/>
      <c r="L2933" s="17"/>
    </row>
    <row r="2934" spans="7:12" x14ac:dyDescent="0.25">
      <c r="G2934" s="17"/>
      <c r="H2934" s="17"/>
      <c r="I2934" s="17"/>
      <c r="J2934" s="17"/>
      <c r="K2934" s="17"/>
      <c r="L2934" s="17"/>
    </row>
    <row r="2935" spans="7:12" x14ac:dyDescent="0.25">
      <c r="G2935" s="17"/>
      <c r="H2935" s="17"/>
      <c r="I2935" s="17"/>
      <c r="J2935" s="17"/>
      <c r="K2935" s="17"/>
      <c r="L2935" s="17"/>
    </row>
    <row r="2936" spans="7:12" x14ac:dyDescent="0.25">
      <c r="G2936" s="17"/>
      <c r="H2936" s="17"/>
      <c r="I2936" s="17"/>
      <c r="J2936" s="17"/>
      <c r="K2936" s="17"/>
      <c r="L2936" s="17"/>
    </row>
    <row r="2937" spans="7:12" x14ac:dyDescent="0.25">
      <c r="G2937" s="17"/>
      <c r="H2937" s="17"/>
      <c r="I2937" s="17"/>
      <c r="J2937" s="17"/>
      <c r="K2937" s="17"/>
      <c r="L2937" s="17"/>
    </row>
    <row r="2938" spans="7:12" x14ac:dyDescent="0.25">
      <c r="G2938" s="17"/>
      <c r="H2938" s="17"/>
      <c r="I2938" s="17"/>
      <c r="J2938" s="17"/>
      <c r="K2938" s="17"/>
      <c r="L2938" s="17"/>
    </row>
    <row r="2939" spans="7:12" x14ac:dyDescent="0.25">
      <c r="G2939" s="17"/>
      <c r="H2939" s="17"/>
      <c r="I2939" s="17"/>
      <c r="J2939" s="17"/>
      <c r="K2939" s="17"/>
      <c r="L2939" s="17"/>
    </row>
    <row r="2940" spans="7:12" x14ac:dyDescent="0.25">
      <c r="G2940" s="17"/>
      <c r="H2940" s="17"/>
      <c r="I2940" s="17"/>
      <c r="J2940" s="17"/>
      <c r="K2940" s="17"/>
      <c r="L2940" s="17"/>
    </row>
    <row r="2941" spans="7:12" x14ac:dyDescent="0.25">
      <c r="G2941" s="17"/>
      <c r="H2941" s="17"/>
      <c r="I2941" s="17"/>
      <c r="J2941" s="17"/>
      <c r="K2941" s="17"/>
      <c r="L2941" s="17"/>
    </row>
    <row r="2942" spans="7:12" x14ac:dyDescent="0.25">
      <c r="G2942" s="17"/>
      <c r="H2942" s="17"/>
      <c r="I2942" s="17"/>
      <c r="J2942" s="17"/>
      <c r="K2942" s="17"/>
      <c r="L2942" s="17"/>
    </row>
    <row r="2943" spans="7:12" x14ac:dyDescent="0.25">
      <c r="G2943" s="17"/>
      <c r="H2943" s="17"/>
      <c r="I2943" s="17"/>
      <c r="J2943" s="17"/>
      <c r="K2943" s="17"/>
      <c r="L2943" s="17"/>
    </row>
    <row r="2944" spans="7:12" x14ac:dyDescent="0.25">
      <c r="G2944" s="17"/>
      <c r="H2944" s="17"/>
      <c r="I2944" s="17"/>
      <c r="J2944" s="17"/>
      <c r="K2944" s="17"/>
      <c r="L2944" s="17"/>
    </row>
    <row r="2945" spans="7:12" x14ac:dyDescent="0.25">
      <c r="G2945" s="17"/>
      <c r="H2945" s="17"/>
      <c r="I2945" s="17"/>
      <c r="J2945" s="17"/>
      <c r="K2945" s="17"/>
      <c r="L2945" s="17"/>
    </row>
    <row r="2946" spans="7:12" x14ac:dyDescent="0.25">
      <c r="G2946" s="17"/>
      <c r="H2946" s="17"/>
      <c r="I2946" s="17"/>
      <c r="J2946" s="17"/>
      <c r="K2946" s="17"/>
      <c r="L2946" s="17"/>
    </row>
    <row r="2947" spans="7:12" x14ac:dyDescent="0.25">
      <c r="G2947" s="17"/>
      <c r="H2947" s="17"/>
      <c r="I2947" s="17"/>
      <c r="J2947" s="17"/>
      <c r="K2947" s="17"/>
      <c r="L2947" s="17"/>
    </row>
    <row r="2948" spans="7:12" x14ac:dyDescent="0.25">
      <c r="G2948" s="17"/>
      <c r="H2948" s="17"/>
      <c r="I2948" s="17"/>
      <c r="J2948" s="17"/>
      <c r="K2948" s="17"/>
      <c r="L2948" s="17"/>
    </row>
    <row r="2949" spans="7:12" x14ac:dyDescent="0.25">
      <c r="G2949" s="17"/>
      <c r="H2949" s="17"/>
      <c r="I2949" s="17"/>
      <c r="J2949" s="17"/>
      <c r="K2949" s="17"/>
      <c r="L2949" s="17"/>
    </row>
    <row r="2950" spans="7:12" x14ac:dyDescent="0.25">
      <c r="G2950" s="17"/>
      <c r="H2950" s="17"/>
      <c r="I2950" s="17"/>
      <c r="J2950" s="17"/>
      <c r="K2950" s="17"/>
      <c r="L2950" s="17"/>
    </row>
    <row r="2951" spans="7:12" x14ac:dyDescent="0.25">
      <c r="G2951" s="17"/>
      <c r="H2951" s="17"/>
      <c r="I2951" s="17"/>
      <c r="J2951" s="17"/>
      <c r="K2951" s="17"/>
      <c r="L2951" s="17"/>
    </row>
    <row r="2952" spans="7:12" x14ac:dyDescent="0.25">
      <c r="G2952" s="17"/>
      <c r="H2952" s="17"/>
      <c r="I2952" s="17"/>
      <c r="J2952" s="17"/>
      <c r="K2952" s="17"/>
      <c r="L2952" s="17"/>
    </row>
    <row r="2953" spans="7:12" x14ac:dyDescent="0.25">
      <c r="G2953" s="17"/>
      <c r="H2953" s="17"/>
      <c r="I2953" s="17"/>
      <c r="J2953" s="17"/>
      <c r="K2953" s="17"/>
      <c r="L2953" s="17"/>
    </row>
    <row r="2954" spans="7:12" x14ac:dyDescent="0.25">
      <c r="G2954" s="17"/>
      <c r="H2954" s="17"/>
      <c r="I2954" s="17"/>
      <c r="J2954" s="17"/>
      <c r="K2954" s="17"/>
      <c r="L2954" s="17"/>
    </row>
    <row r="2955" spans="7:12" x14ac:dyDescent="0.25">
      <c r="G2955" s="17"/>
      <c r="H2955" s="17"/>
      <c r="I2955" s="17"/>
      <c r="J2955" s="17"/>
      <c r="K2955" s="17"/>
      <c r="L2955" s="17"/>
    </row>
    <row r="2956" spans="7:12" x14ac:dyDescent="0.25">
      <c r="G2956" s="17"/>
      <c r="H2956" s="17"/>
      <c r="I2956" s="17"/>
      <c r="J2956" s="17"/>
      <c r="K2956" s="17"/>
      <c r="L2956" s="17"/>
    </row>
    <row r="2957" spans="7:12" x14ac:dyDescent="0.25">
      <c r="G2957" s="17"/>
      <c r="H2957" s="17"/>
      <c r="I2957" s="17"/>
      <c r="J2957" s="17"/>
      <c r="K2957" s="17"/>
      <c r="L2957" s="17"/>
    </row>
    <row r="2958" spans="7:12" x14ac:dyDescent="0.25">
      <c r="G2958" s="17"/>
      <c r="H2958" s="17"/>
      <c r="I2958" s="17"/>
      <c r="J2958" s="17"/>
      <c r="K2958" s="17"/>
      <c r="L2958" s="17"/>
    </row>
    <row r="2959" spans="7:12" x14ac:dyDescent="0.25">
      <c r="G2959" s="17"/>
      <c r="H2959" s="17"/>
      <c r="I2959" s="17"/>
      <c r="J2959" s="17"/>
      <c r="K2959" s="17"/>
      <c r="L2959" s="17"/>
    </row>
    <row r="2960" spans="7:12" x14ac:dyDescent="0.25">
      <c r="G2960" s="17"/>
      <c r="H2960" s="17"/>
      <c r="I2960" s="17"/>
      <c r="J2960" s="17"/>
      <c r="K2960" s="17"/>
      <c r="L2960" s="17"/>
    </row>
    <row r="2961" spans="7:12" x14ac:dyDescent="0.25">
      <c r="G2961" s="17"/>
      <c r="H2961" s="17"/>
      <c r="I2961" s="17"/>
      <c r="J2961" s="17"/>
      <c r="K2961" s="17"/>
      <c r="L2961" s="17"/>
    </row>
    <row r="2962" spans="7:12" x14ac:dyDescent="0.25">
      <c r="G2962" s="17"/>
      <c r="H2962" s="17"/>
      <c r="I2962" s="17"/>
      <c r="J2962" s="17"/>
      <c r="K2962" s="17"/>
      <c r="L2962" s="17"/>
    </row>
    <row r="2963" spans="7:12" x14ac:dyDescent="0.25">
      <c r="G2963" s="17"/>
      <c r="H2963" s="17"/>
      <c r="I2963" s="17"/>
      <c r="J2963" s="17"/>
      <c r="K2963" s="17"/>
      <c r="L2963" s="17"/>
    </row>
    <row r="2964" spans="7:12" x14ac:dyDescent="0.25">
      <c r="G2964" s="17"/>
      <c r="H2964" s="17"/>
      <c r="I2964" s="17"/>
      <c r="J2964" s="17"/>
      <c r="K2964" s="17"/>
      <c r="L2964" s="17"/>
    </row>
    <row r="2965" spans="7:12" x14ac:dyDescent="0.25">
      <c r="G2965" s="17"/>
      <c r="H2965" s="17"/>
      <c r="I2965" s="17"/>
      <c r="J2965" s="17"/>
      <c r="K2965" s="17"/>
      <c r="L2965" s="17"/>
    </row>
    <row r="2966" spans="7:12" x14ac:dyDescent="0.25">
      <c r="G2966" s="17"/>
      <c r="H2966" s="17"/>
      <c r="I2966" s="17"/>
      <c r="J2966" s="17"/>
      <c r="K2966" s="17"/>
      <c r="L2966" s="17"/>
    </row>
    <row r="2967" spans="7:12" x14ac:dyDescent="0.25">
      <c r="G2967" s="17"/>
      <c r="H2967" s="17"/>
      <c r="I2967" s="17"/>
      <c r="J2967" s="17"/>
      <c r="K2967" s="17"/>
      <c r="L2967" s="17"/>
    </row>
    <row r="2968" spans="7:12" x14ac:dyDescent="0.25">
      <c r="G2968" s="17"/>
      <c r="H2968" s="17"/>
      <c r="I2968" s="17"/>
      <c r="J2968" s="17"/>
      <c r="K2968" s="17"/>
      <c r="L2968" s="17"/>
    </row>
    <row r="2969" spans="7:12" x14ac:dyDescent="0.25">
      <c r="G2969" s="17"/>
      <c r="H2969" s="17"/>
      <c r="I2969" s="17"/>
      <c r="J2969" s="17"/>
      <c r="K2969" s="17"/>
      <c r="L2969" s="17"/>
    </row>
    <row r="2970" spans="7:12" x14ac:dyDescent="0.25">
      <c r="G2970" s="17"/>
      <c r="H2970" s="17"/>
      <c r="I2970" s="17"/>
      <c r="J2970" s="17"/>
      <c r="K2970" s="17"/>
      <c r="L2970" s="17"/>
    </row>
    <row r="2971" spans="7:12" x14ac:dyDescent="0.25">
      <c r="G2971" s="17"/>
      <c r="H2971" s="17"/>
      <c r="I2971" s="17"/>
      <c r="J2971" s="17"/>
      <c r="K2971" s="17"/>
      <c r="L2971" s="17"/>
    </row>
    <row r="2972" spans="7:12" x14ac:dyDescent="0.25">
      <c r="G2972" s="17"/>
      <c r="H2972" s="17"/>
      <c r="I2972" s="17"/>
      <c r="J2972" s="17"/>
      <c r="K2972" s="17"/>
      <c r="L2972" s="17"/>
    </row>
    <row r="2973" spans="7:12" x14ac:dyDescent="0.25">
      <c r="G2973" s="17"/>
      <c r="H2973" s="17"/>
      <c r="I2973" s="17"/>
      <c r="J2973" s="17"/>
      <c r="K2973" s="17"/>
      <c r="L2973" s="17"/>
    </row>
    <row r="2974" spans="7:12" x14ac:dyDescent="0.25">
      <c r="G2974" s="17"/>
      <c r="H2974" s="17"/>
      <c r="I2974" s="17"/>
      <c r="J2974" s="17"/>
      <c r="K2974" s="17"/>
      <c r="L2974" s="17"/>
    </row>
    <row r="2975" spans="7:12" x14ac:dyDescent="0.25">
      <c r="G2975" s="17"/>
      <c r="H2975" s="17"/>
      <c r="I2975" s="17"/>
      <c r="J2975" s="17"/>
      <c r="K2975" s="17"/>
      <c r="L2975" s="17"/>
    </row>
    <row r="2976" spans="7:12" x14ac:dyDescent="0.25">
      <c r="G2976" s="17"/>
      <c r="H2976" s="17"/>
      <c r="I2976" s="17"/>
      <c r="J2976" s="17"/>
      <c r="K2976" s="17"/>
      <c r="L2976" s="17"/>
    </row>
    <row r="2977" spans="7:12" x14ac:dyDescent="0.25">
      <c r="G2977" s="17"/>
      <c r="H2977" s="17"/>
      <c r="I2977" s="17"/>
      <c r="J2977" s="17"/>
      <c r="K2977" s="17"/>
      <c r="L2977" s="17"/>
    </row>
    <row r="2978" spans="7:12" x14ac:dyDescent="0.25">
      <c r="G2978" s="17"/>
      <c r="H2978" s="17"/>
      <c r="I2978" s="17"/>
      <c r="J2978" s="17"/>
      <c r="K2978" s="17"/>
      <c r="L2978" s="17"/>
    </row>
    <row r="2979" spans="7:12" x14ac:dyDescent="0.25">
      <c r="G2979" s="17"/>
      <c r="H2979" s="17"/>
      <c r="I2979" s="17"/>
      <c r="J2979" s="17"/>
      <c r="K2979" s="17"/>
      <c r="L2979" s="17"/>
    </row>
    <row r="2980" spans="7:12" x14ac:dyDescent="0.25">
      <c r="G2980" s="17"/>
      <c r="H2980" s="17"/>
      <c r="I2980" s="17"/>
      <c r="J2980" s="17"/>
      <c r="K2980" s="17"/>
      <c r="L2980" s="17"/>
    </row>
    <row r="2981" spans="7:12" x14ac:dyDescent="0.25">
      <c r="G2981" s="17"/>
      <c r="H2981" s="17"/>
      <c r="I2981" s="17"/>
      <c r="J2981" s="17"/>
      <c r="K2981" s="17"/>
      <c r="L2981" s="17"/>
    </row>
    <row r="2982" spans="7:12" x14ac:dyDescent="0.25">
      <c r="G2982" s="17"/>
      <c r="H2982" s="17"/>
      <c r="I2982" s="17"/>
      <c r="J2982" s="17"/>
      <c r="K2982" s="17"/>
      <c r="L2982" s="17"/>
    </row>
    <row r="2983" spans="7:12" x14ac:dyDescent="0.25">
      <c r="G2983" s="17"/>
      <c r="H2983" s="17"/>
      <c r="I2983" s="17"/>
      <c r="J2983" s="17"/>
      <c r="K2983" s="17"/>
      <c r="L2983" s="17"/>
    </row>
    <row r="2984" spans="7:12" x14ac:dyDescent="0.25">
      <c r="G2984" s="17"/>
      <c r="H2984" s="17"/>
      <c r="I2984" s="17"/>
      <c r="J2984" s="17"/>
      <c r="K2984" s="17"/>
      <c r="L2984" s="17"/>
    </row>
    <row r="2985" spans="7:12" x14ac:dyDescent="0.25">
      <c r="G2985" s="17"/>
      <c r="H2985" s="17"/>
      <c r="I2985" s="17"/>
      <c r="J2985" s="17"/>
      <c r="K2985" s="17"/>
      <c r="L2985" s="17"/>
    </row>
    <row r="2986" spans="7:12" x14ac:dyDescent="0.25">
      <c r="G2986" s="17"/>
      <c r="H2986" s="17"/>
      <c r="I2986" s="17"/>
      <c r="J2986" s="17"/>
      <c r="K2986" s="17"/>
      <c r="L2986" s="17"/>
    </row>
    <row r="2987" spans="7:12" x14ac:dyDescent="0.25">
      <c r="G2987" s="17"/>
      <c r="H2987" s="17"/>
      <c r="I2987" s="17"/>
      <c r="J2987" s="17"/>
      <c r="K2987" s="17"/>
      <c r="L2987" s="17"/>
    </row>
    <row r="2988" spans="7:12" x14ac:dyDescent="0.25">
      <c r="G2988" s="17"/>
      <c r="H2988" s="17"/>
      <c r="I2988" s="17"/>
      <c r="J2988" s="17"/>
      <c r="K2988" s="17"/>
      <c r="L2988" s="17"/>
    </row>
    <row r="2989" spans="7:12" x14ac:dyDescent="0.25">
      <c r="G2989" s="17"/>
      <c r="H2989" s="17"/>
      <c r="I2989" s="17"/>
      <c r="J2989" s="17"/>
      <c r="K2989" s="17"/>
      <c r="L2989" s="17"/>
    </row>
    <row r="2990" spans="7:12" x14ac:dyDescent="0.25">
      <c r="G2990" s="17"/>
      <c r="H2990" s="17"/>
      <c r="I2990" s="17"/>
      <c r="J2990" s="17"/>
      <c r="K2990" s="17"/>
      <c r="L2990" s="17"/>
    </row>
    <row r="2991" spans="7:12" x14ac:dyDescent="0.25">
      <c r="G2991" s="17"/>
      <c r="H2991" s="17"/>
      <c r="I2991" s="17"/>
      <c r="J2991" s="17"/>
      <c r="K2991" s="17"/>
      <c r="L2991" s="17"/>
    </row>
    <row r="2992" spans="7:12" x14ac:dyDescent="0.25">
      <c r="G2992" s="17"/>
      <c r="H2992" s="17"/>
      <c r="I2992" s="17"/>
      <c r="J2992" s="17"/>
      <c r="K2992" s="17"/>
      <c r="L2992" s="17"/>
    </row>
    <row r="2993" spans="7:12" x14ac:dyDescent="0.25">
      <c r="G2993" s="17"/>
      <c r="H2993" s="17"/>
      <c r="I2993" s="17"/>
      <c r="J2993" s="17"/>
      <c r="K2993" s="17"/>
      <c r="L2993" s="17"/>
    </row>
    <row r="2994" spans="7:12" x14ac:dyDescent="0.25">
      <c r="G2994" s="17"/>
      <c r="H2994" s="17"/>
      <c r="I2994" s="17"/>
      <c r="J2994" s="17"/>
      <c r="K2994" s="17"/>
      <c r="L2994" s="17"/>
    </row>
    <row r="2995" spans="7:12" x14ac:dyDescent="0.25">
      <c r="G2995" s="17"/>
      <c r="H2995" s="17"/>
      <c r="I2995" s="17"/>
      <c r="J2995" s="17"/>
      <c r="K2995" s="17"/>
      <c r="L2995" s="17"/>
    </row>
    <row r="2996" spans="7:12" x14ac:dyDescent="0.25">
      <c r="G2996" s="17"/>
      <c r="H2996" s="17"/>
      <c r="I2996" s="17"/>
      <c r="J2996" s="17"/>
      <c r="K2996" s="17"/>
      <c r="L2996" s="17"/>
    </row>
    <row r="2997" spans="7:12" x14ac:dyDescent="0.25">
      <c r="G2997" s="17"/>
      <c r="H2997" s="17"/>
      <c r="I2997" s="17"/>
      <c r="J2997" s="17"/>
      <c r="K2997" s="17"/>
      <c r="L2997" s="17"/>
    </row>
    <row r="2998" spans="7:12" x14ac:dyDescent="0.25">
      <c r="G2998" s="17"/>
      <c r="H2998" s="17"/>
      <c r="I2998" s="17"/>
      <c r="J2998" s="17"/>
      <c r="K2998" s="17"/>
      <c r="L2998" s="17"/>
    </row>
    <row r="2999" spans="7:12" x14ac:dyDescent="0.25">
      <c r="G2999" s="17"/>
      <c r="H2999" s="17"/>
      <c r="I2999" s="17"/>
      <c r="J2999" s="17"/>
      <c r="K2999" s="17"/>
      <c r="L2999" s="17"/>
    </row>
    <row r="3000" spans="7:12" x14ac:dyDescent="0.25">
      <c r="G3000" s="17"/>
      <c r="H3000" s="17"/>
      <c r="I3000" s="17"/>
      <c r="J3000" s="17"/>
      <c r="K3000" s="17"/>
      <c r="L3000" s="17"/>
    </row>
    <row r="3001" spans="7:12" x14ac:dyDescent="0.25">
      <c r="G3001" s="17"/>
      <c r="H3001" s="17"/>
      <c r="I3001" s="17"/>
      <c r="J3001" s="17"/>
      <c r="K3001" s="17"/>
      <c r="L3001" s="17"/>
    </row>
    <row r="3002" spans="7:12" x14ac:dyDescent="0.25">
      <c r="G3002" s="17"/>
      <c r="H3002" s="17"/>
      <c r="I3002" s="17"/>
      <c r="J3002" s="17"/>
      <c r="K3002" s="17"/>
      <c r="L3002" s="17"/>
    </row>
    <row r="3003" spans="7:12" x14ac:dyDescent="0.25">
      <c r="G3003" s="17"/>
      <c r="H3003" s="17"/>
      <c r="I3003" s="17"/>
      <c r="J3003" s="17"/>
      <c r="K3003" s="17"/>
      <c r="L3003" s="17"/>
    </row>
    <row r="3004" spans="7:12" x14ac:dyDescent="0.25">
      <c r="G3004" s="17"/>
      <c r="H3004" s="17"/>
      <c r="I3004" s="17"/>
      <c r="J3004" s="17"/>
      <c r="K3004" s="17"/>
      <c r="L3004" s="17"/>
    </row>
    <row r="3005" spans="7:12" x14ac:dyDescent="0.25">
      <c r="G3005" s="17"/>
      <c r="H3005" s="17"/>
      <c r="I3005" s="17"/>
      <c r="J3005" s="17"/>
      <c r="K3005" s="17"/>
      <c r="L3005" s="17"/>
    </row>
    <row r="3006" spans="7:12" x14ac:dyDescent="0.25">
      <c r="G3006" s="17"/>
      <c r="H3006" s="17"/>
      <c r="I3006" s="17"/>
      <c r="J3006" s="17"/>
      <c r="K3006" s="17"/>
      <c r="L3006" s="17"/>
    </row>
    <row r="3007" spans="7:12" x14ac:dyDescent="0.25">
      <c r="G3007" s="17"/>
      <c r="H3007" s="17"/>
      <c r="I3007" s="17"/>
      <c r="J3007" s="17"/>
      <c r="K3007" s="17"/>
      <c r="L3007" s="17"/>
    </row>
    <row r="3008" spans="7:12" x14ac:dyDescent="0.25">
      <c r="G3008" s="17"/>
      <c r="H3008" s="17"/>
      <c r="I3008" s="17"/>
      <c r="J3008" s="17"/>
      <c r="K3008" s="17"/>
      <c r="L3008" s="17"/>
    </row>
    <row r="3009" spans="7:12" x14ac:dyDescent="0.25">
      <c r="G3009" s="17"/>
      <c r="H3009" s="17"/>
      <c r="I3009" s="17"/>
      <c r="J3009" s="17"/>
      <c r="K3009" s="17"/>
      <c r="L3009" s="17"/>
    </row>
    <row r="3010" spans="7:12" x14ac:dyDescent="0.25">
      <c r="G3010" s="17"/>
      <c r="H3010" s="17"/>
      <c r="I3010" s="17"/>
      <c r="J3010" s="17"/>
      <c r="K3010" s="17"/>
      <c r="L3010" s="17"/>
    </row>
    <row r="3011" spans="7:12" x14ac:dyDescent="0.25">
      <c r="G3011" s="17"/>
      <c r="H3011" s="17"/>
      <c r="I3011" s="17"/>
      <c r="J3011" s="17"/>
      <c r="K3011" s="17"/>
      <c r="L3011" s="17"/>
    </row>
    <row r="3012" spans="7:12" x14ac:dyDescent="0.25">
      <c r="G3012" s="17"/>
      <c r="H3012" s="17"/>
      <c r="I3012" s="17"/>
      <c r="J3012" s="17"/>
      <c r="K3012" s="17"/>
      <c r="L3012" s="17"/>
    </row>
    <row r="3013" spans="7:12" x14ac:dyDescent="0.25">
      <c r="G3013" s="17"/>
      <c r="H3013" s="17"/>
      <c r="I3013" s="17"/>
      <c r="J3013" s="17"/>
      <c r="K3013" s="17"/>
      <c r="L3013" s="17"/>
    </row>
    <row r="3014" spans="7:12" x14ac:dyDescent="0.25">
      <c r="G3014" s="17"/>
      <c r="H3014" s="17"/>
      <c r="I3014" s="17"/>
      <c r="J3014" s="17"/>
      <c r="K3014" s="17"/>
      <c r="L3014" s="17"/>
    </row>
    <row r="3015" spans="7:12" x14ac:dyDescent="0.25">
      <c r="G3015" s="17"/>
      <c r="H3015" s="17"/>
      <c r="I3015" s="17"/>
      <c r="J3015" s="17"/>
      <c r="K3015" s="17"/>
      <c r="L3015" s="17"/>
    </row>
    <row r="3016" spans="7:12" x14ac:dyDescent="0.25">
      <c r="G3016" s="17"/>
      <c r="H3016" s="17"/>
      <c r="I3016" s="17"/>
      <c r="J3016" s="17"/>
      <c r="K3016" s="17"/>
      <c r="L3016" s="17"/>
    </row>
    <row r="3017" spans="7:12" x14ac:dyDescent="0.25">
      <c r="G3017" s="17"/>
      <c r="H3017" s="17"/>
      <c r="I3017" s="17"/>
      <c r="J3017" s="17"/>
      <c r="K3017" s="17"/>
      <c r="L3017" s="17"/>
    </row>
    <row r="3018" spans="7:12" x14ac:dyDescent="0.25">
      <c r="G3018" s="17"/>
      <c r="H3018" s="17"/>
      <c r="I3018" s="17"/>
      <c r="J3018" s="17"/>
      <c r="K3018" s="17"/>
      <c r="L3018" s="17"/>
    </row>
    <row r="3019" spans="7:12" x14ac:dyDescent="0.25">
      <c r="G3019" s="17"/>
      <c r="H3019" s="17"/>
      <c r="I3019" s="17"/>
      <c r="J3019" s="17"/>
      <c r="K3019" s="17"/>
      <c r="L3019" s="17"/>
    </row>
    <row r="3020" spans="7:12" x14ac:dyDescent="0.25">
      <c r="G3020" s="17"/>
      <c r="H3020" s="17"/>
      <c r="I3020" s="17"/>
      <c r="J3020" s="17"/>
      <c r="K3020" s="17"/>
      <c r="L3020" s="17"/>
    </row>
    <row r="3021" spans="7:12" x14ac:dyDescent="0.25">
      <c r="G3021" s="17"/>
      <c r="H3021" s="17"/>
      <c r="I3021" s="17"/>
      <c r="J3021" s="17"/>
      <c r="K3021" s="17"/>
      <c r="L3021" s="17"/>
    </row>
    <row r="3022" spans="7:12" x14ac:dyDescent="0.25">
      <c r="G3022" s="17"/>
      <c r="H3022" s="17"/>
      <c r="I3022" s="17"/>
      <c r="J3022" s="17"/>
      <c r="K3022" s="17"/>
      <c r="L3022" s="17"/>
    </row>
    <row r="3023" spans="7:12" x14ac:dyDescent="0.25">
      <c r="G3023" s="17"/>
      <c r="H3023" s="17"/>
      <c r="I3023" s="17"/>
      <c r="J3023" s="17"/>
      <c r="K3023" s="17"/>
      <c r="L3023" s="17"/>
    </row>
    <row r="3024" spans="7:12" x14ac:dyDescent="0.25">
      <c r="G3024" s="17"/>
      <c r="H3024" s="17"/>
      <c r="I3024" s="17"/>
      <c r="J3024" s="17"/>
      <c r="K3024" s="17"/>
      <c r="L3024" s="17"/>
    </row>
    <row r="3025" spans="7:12" x14ac:dyDescent="0.25">
      <c r="G3025" s="17"/>
      <c r="H3025" s="17"/>
      <c r="I3025" s="17"/>
      <c r="J3025" s="17"/>
      <c r="K3025" s="17"/>
      <c r="L3025" s="17"/>
    </row>
    <row r="3026" spans="7:12" x14ac:dyDescent="0.25">
      <c r="G3026" s="17"/>
      <c r="H3026" s="17"/>
      <c r="I3026" s="17"/>
      <c r="J3026" s="17"/>
      <c r="K3026" s="17"/>
      <c r="L3026" s="17"/>
    </row>
    <row r="3027" spans="7:12" x14ac:dyDescent="0.25">
      <c r="G3027" s="17"/>
      <c r="H3027" s="17"/>
      <c r="I3027" s="17"/>
      <c r="J3027" s="17"/>
      <c r="K3027" s="17"/>
      <c r="L3027" s="17"/>
    </row>
    <row r="3028" spans="7:12" x14ac:dyDescent="0.25">
      <c r="G3028" s="17"/>
      <c r="H3028" s="17"/>
      <c r="I3028" s="17"/>
      <c r="J3028" s="17"/>
      <c r="K3028" s="17"/>
      <c r="L3028" s="17"/>
    </row>
    <row r="3029" spans="7:12" x14ac:dyDescent="0.25">
      <c r="G3029" s="17"/>
      <c r="H3029" s="17"/>
      <c r="I3029" s="17"/>
      <c r="J3029" s="17"/>
      <c r="K3029" s="17"/>
      <c r="L3029" s="17"/>
    </row>
    <row r="3030" spans="7:12" x14ac:dyDescent="0.25">
      <c r="G3030" s="17"/>
      <c r="H3030" s="17"/>
      <c r="I3030" s="17"/>
      <c r="J3030" s="17"/>
      <c r="K3030" s="17"/>
      <c r="L3030" s="17"/>
    </row>
    <row r="3031" spans="7:12" x14ac:dyDescent="0.25">
      <c r="G3031" s="17"/>
      <c r="H3031" s="17"/>
      <c r="I3031" s="17"/>
      <c r="J3031" s="17"/>
      <c r="K3031" s="17"/>
      <c r="L3031" s="17"/>
    </row>
    <row r="3032" spans="7:12" x14ac:dyDescent="0.25">
      <c r="G3032" s="17"/>
      <c r="H3032" s="17"/>
      <c r="I3032" s="17"/>
      <c r="J3032" s="17"/>
      <c r="K3032" s="17"/>
      <c r="L3032" s="17"/>
    </row>
    <row r="3033" spans="7:12" x14ac:dyDescent="0.25">
      <c r="G3033" s="17"/>
      <c r="H3033" s="17"/>
      <c r="I3033" s="17"/>
      <c r="J3033" s="17"/>
      <c r="K3033" s="17"/>
      <c r="L3033" s="17"/>
    </row>
    <row r="3034" spans="7:12" x14ac:dyDescent="0.25">
      <c r="G3034" s="17"/>
      <c r="H3034" s="17"/>
      <c r="I3034" s="17"/>
      <c r="J3034" s="17"/>
      <c r="K3034" s="17"/>
      <c r="L3034" s="17"/>
    </row>
    <row r="3035" spans="7:12" x14ac:dyDescent="0.25">
      <c r="G3035" s="17"/>
      <c r="H3035" s="17"/>
      <c r="I3035" s="17"/>
      <c r="J3035" s="17"/>
      <c r="K3035" s="17"/>
      <c r="L3035" s="17"/>
    </row>
    <row r="3036" spans="7:12" x14ac:dyDescent="0.25">
      <c r="G3036" s="17"/>
      <c r="H3036" s="17"/>
      <c r="I3036" s="17"/>
      <c r="J3036" s="17"/>
      <c r="K3036" s="17"/>
      <c r="L3036" s="17"/>
    </row>
    <row r="3037" spans="7:12" x14ac:dyDescent="0.25">
      <c r="G3037" s="17"/>
      <c r="H3037" s="17"/>
      <c r="I3037" s="17"/>
      <c r="J3037" s="17"/>
      <c r="K3037" s="17"/>
      <c r="L3037" s="17"/>
    </row>
    <row r="3038" spans="7:12" x14ac:dyDescent="0.25">
      <c r="G3038" s="17"/>
      <c r="H3038" s="17"/>
      <c r="I3038" s="17"/>
      <c r="J3038" s="17"/>
      <c r="K3038" s="17"/>
      <c r="L3038" s="17"/>
    </row>
    <row r="3039" spans="7:12" x14ac:dyDescent="0.25">
      <c r="G3039" s="17"/>
      <c r="H3039" s="17"/>
      <c r="I3039" s="17"/>
      <c r="J3039" s="17"/>
      <c r="K3039" s="17"/>
      <c r="L3039" s="17"/>
    </row>
    <row r="3040" spans="7:12" x14ac:dyDescent="0.25">
      <c r="G3040" s="17"/>
      <c r="H3040" s="17"/>
      <c r="I3040" s="17"/>
      <c r="J3040" s="17"/>
      <c r="K3040" s="17"/>
      <c r="L3040" s="17"/>
    </row>
    <row r="3041" spans="7:12" x14ac:dyDescent="0.25">
      <c r="G3041" s="17"/>
      <c r="H3041" s="17"/>
      <c r="I3041" s="17"/>
      <c r="J3041" s="17"/>
      <c r="K3041" s="17"/>
      <c r="L3041" s="17"/>
    </row>
    <row r="3042" spans="7:12" x14ac:dyDescent="0.25">
      <c r="G3042" s="17"/>
      <c r="H3042" s="17"/>
      <c r="I3042" s="17"/>
      <c r="J3042" s="17"/>
      <c r="K3042" s="17"/>
      <c r="L3042" s="17"/>
    </row>
    <row r="3043" spans="7:12" x14ac:dyDescent="0.25">
      <c r="G3043" s="17"/>
      <c r="H3043" s="17"/>
      <c r="I3043" s="17"/>
      <c r="J3043" s="17"/>
      <c r="K3043" s="17"/>
      <c r="L3043" s="17"/>
    </row>
    <row r="3044" spans="7:12" x14ac:dyDescent="0.25">
      <c r="G3044" s="17"/>
      <c r="H3044" s="17"/>
      <c r="I3044" s="17"/>
      <c r="J3044" s="17"/>
      <c r="K3044" s="17"/>
      <c r="L3044" s="17"/>
    </row>
    <row r="3045" spans="7:12" x14ac:dyDescent="0.25">
      <c r="G3045" s="17"/>
      <c r="H3045" s="17"/>
      <c r="I3045" s="17"/>
      <c r="J3045" s="17"/>
      <c r="K3045" s="17"/>
      <c r="L3045" s="17"/>
    </row>
    <row r="3046" spans="7:12" x14ac:dyDescent="0.25">
      <c r="G3046" s="17"/>
      <c r="H3046" s="17"/>
      <c r="I3046" s="17"/>
      <c r="J3046" s="17"/>
      <c r="K3046" s="17"/>
      <c r="L3046" s="17"/>
    </row>
    <row r="3047" spans="7:12" x14ac:dyDescent="0.25">
      <c r="G3047" s="17"/>
      <c r="H3047" s="17"/>
      <c r="I3047" s="17"/>
      <c r="J3047" s="17"/>
      <c r="K3047" s="17"/>
      <c r="L3047" s="17"/>
    </row>
    <row r="3048" spans="7:12" x14ac:dyDescent="0.25">
      <c r="G3048" s="17"/>
      <c r="H3048" s="17"/>
      <c r="I3048" s="17"/>
      <c r="J3048" s="17"/>
      <c r="K3048" s="17"/>
      <c r="L3048" s="17"/>
    </row>
    <row r="3049" spans="7:12" x14ac:dyDescent="0.25">
      <c r="G3049" s="17"/>
      <c r="H3049" s="17"/>
      <c r="I3049" s="17"/>
      <c r="J3049" s="17"/>
      <c r="K3049" s="17"/>
      <c r="L3049" s="17"/>
    </row>
    <row r="3050" spans="7:12" x14ac:dyDescent="0.25">
      <c r="G3050" s="17"/>
      <c r="H3050" s="17"/>
      <c r="I3050" s="17"/>
      <c r="J3050" s="17"/>
      <c r="K3050" s="17"/>
      <c r="L3050" s="17"/>
    </row>
    <row r="3051" spans="7:12" x14ac:dyDescent="0.25">
      <c r="G3051" s="17"/>
      <c r="H3051" s="17"/>
      <c r="I3051" s="17"/>
      <c r="J3051" s="17"/>
      <c r="K3051" s="17"/>
      <c r="L3051" s="17"/>
    </row>
    <row r="3052" spans="7:12" x14ac:dyDescent="0.25">
      <c r="G3052" s="17"/>
      <c r="H3052" s="17"/>
      <c r="I3052" s="17"/>
      <c r="J3052" s="17"/>
      <c r="K3052" s="17"/>
      <c r="L3052" s="17"/>
    </row>
    <row r="3053" spans="7:12" x14ac:dyDescent="0.25">
      <c r="G3053" s="17"/>
      <c r="H3053" s="17"/>
      <c r="I3053" s="17"/>
      <c r="J3053" s="17"/>
      <c r="K3053" s="17"/>
      <c r="L3053" s="17"/>
    </row>
    <row r="3054" spans="7:12" x14ac:dyDescent="0.25">
      <c r="G3054" s="17"/>
      <c r="H3054" s="17"/>
      <c r="I3054" s="17"/>
      <c r="J3054" s="17"/>
      <c r="K3054" s="17"/>
      <c r="L3054" s="17"/>
    </row>
    <row r="3055" spans="7:12" x14ac:dyDescent="0.25">
      <c r="G3055" s="17"/>
      <c r="H3055" s="17"/>
      <c r="I3055" s="17"/>
      <c r="J3055" s="17"/>
      <c r="K3055" s="17"/>
      <c r="L3055" s="17"/>
    </row>
    <row r="3056" spans="7:12" x14ac:dyDescent="0.25">
      <c r="G3056" s="17"/>
      <c r="H3056" s="17"/>
      <c r="I3056" s="17"/>
      <c r="J3056" s="17"/>
      <c r="K3056" s="17"/>
      <c r="L3056" s="17"/>
    </row>
    <row r="3057" spans="7:12" x14ac:dyDescent="0.25">
      <c r="G3057" s="17"/>
      <c r="H3057" s="17"/>
      <c r="I3057" s="17"/>
      <c r="J3057" s="17"/>
      <c r="K3057" s="17"/>
      <c r="L3057" s="17"/>
    </row>
    <row r="3058" spans="7:12" x14ac:dyDescent="0.25">
      <c r="G3058" s="17"/>
      <c r="H3058" s="17"/>
      <c r="I3058" s="17"/>
      <c r="J3058" s="17"/>
      <c r="K3058" s="17"/>
      <c r="L3058" s="17"/>
    </row>
    <row r="3059" spans="7:12" x14ac:dyDescent="0.25">
      <c r="G3059" s="17"/>
      <c r="H3059" s="17"/>
      <c r="I3059" s="17"/>
      <c r="J3059" s="17"/>
      <c r="K3059" s="17"/>
      <c r="L3059" s="17"/>
    </row>
    <row r="3060" spans="7:12" x14ac:dyDescent="0.25">
      <c r="G3060" s="17"/>
      <c r="H3060" s="17"/>
      <c r="I3060" s="17"/>
      <c r="J3060" s="17"/>
      <c r="K3060" s="17"/>
      <c r="L3060" s="17"/>
    </row>
    <row r="3061" spans="7:12" x14ac:dyDescent="0.25">
      <c r="G3061" s="17"/>
      <c r="H3061" s="17"/>
      <c r="I3061" s="17"/>
      <c r="J3061" s="17"/>
      <c r="K3061" s="17"/>
      <c r="L3061" s="17"/>
    </row>
    <row r="3062" spans="7:12" x14ac:dyDescent="0.25">
      <c r="G3062" s="17"/>
      <c r="H3062" s="17"/>
      <c r="I3062" s="17"/>
      <c r="J3062" s="17"/>
      <c r="K3062" s="17"/>
      <c r="L3062" s="17"/>
    </row>
    <row r="3063" spans="7:12" x14ac:dyDescent="0.25">
      <c r="G3063" s="17"/>
      <c r="H3063" s="17"/>
      <c r="I3063" s="17"/>
      <c r="J3063" s="17"/>
      <c r="K3063" s="17"/>
      <c r="L3063" s="17"/>
    </row>
    <row r="3064" spans="7:12" x14ac:dyDescent="0.25">
      <c r="G3064" s="17"/>
      <c r="H3064" s="17"/>
      <c r="I3064" s="17"/>
      <c r="J3064" s="17"/>
      <c r="K3064" s="17"/>
      <c r="L3064" s="17"/>
    </row>
    <row r="3065" spans="7:12" x14ac:dyDescent="0.25">
      <c r="G3065" s="17"/>
      <c r="H3065" s="17"/>
      <c r="I3065" s="17"/>
      <c r="J3065" s="17"/>
      <c r="K3065" s="17"/>
      <c r="L3065" s="17"/>
    </row>
    <row r="3066" spans="7:12" x14ac:dyDescent="0.25">
      <c r="G3066" s="17"/>
      <c r="H3066" s="17"/>
      <c r="I3066" s="17"/>
      <c r="J3066" s="17"/>
      <c r="K3066" s="17"/>
      <c r="L3066" s="17"/>
    </row>
    <row r="3067" spans="7:12" x14ac:dyDescent="0.25">
      <c r="G3067" s="17"/>
      <c r="H3067" s="17"/>
      <c r="I3067" s="17"/>
      <c r="J3067" s="17"/>
      <c r="K3067" s="17"/>
      <c r="L3067" s="17"/>
    </row>
    <row r="3068" spans="7:12" x14ac:dyDescent="0.25">
      <c r="G3068" s="17"/>
      <c r="H3068" s="17"/>
      <c r="I3068" s="17"/>
      <c r="J3068" s="17"/>
      <c r="K3068" s="17"/>
      <c r="L3068" s="17"/>
    </row>
    <row r="3069" spans="7:12" x14ac:dyDescent="0.25">
      <c r="G3069" s="17"/>
      <c r="H3069" s="17"/>
      <c r="I3069" s="17"/>
      <c r="J3069" s="17"/>
      <c r="K3069" s="17"/>
      <c r="L3069" s="17"/>
    </row>
    <row r="3070" spans="7:12" x14ac:dyDescent="0.25">
      <c r="G3070" s="17"/>
      <c r="H3070" s="17"/>
      <c r="I3070" s="17"/>
      <c r="J3070" s="17"/>
      <c r="K3070" s="17"/>
      <c r="L3070" s="17"/>
    </row>
    <row r="3071" spans="7:12" x14ac:dyDescent="0.25">
      <c r="G3071" s="17"/>
      <c r="H3071" s="17"/>
      <c r="I3071" s="17"/>
      <c r="J3071" s="17"/>
      <c r="K3071" s="17"/>
      <c r="L3071" s="17"/>
    </row>
    <row r="3072" spans="7:12" x14ac:dyDescent="0.25">
      <c r="G3072" s="17"/>
      <c r="H3072" s="17"/>
      <c r="I3072" s="17"/>
      <c r="J3072" s="17"/>
      <c r="K3072" s="17"/>
      <c r="L3072" s="17"/>
    </row>
    <row r="3073" spans="7:12" x14ac:dyDescent="0.25">
      <c r="G3073" s="17"/>
      <c r="H3073" s="17"/>
      <c r="I3073" s="17"/>
      <c r="J3073" s="17"/>
      <c r="K3073" s="17"/>
      <c r="L3073" s="17"/>
    </row>
    <row r="3074" spans="7:12" x14ac:dyDescent="0.25">
      <c r="G3074" s="17"/>
      <c r="H3074" s="17"/>
      <c r="I3074" s="17"/>
      <c r="J3074" s="17"/>
      <c r="K3074" s="17"/>
      <c r="L3074" s="17"/>
    </row>
    <row r="3075" spans="7:12" x14ac:dyDescent="0.25">
      <c r="G3075" s="17"/>
      <c r="H3075" s="17"/>
      <c r="I3075" s="17"/>
      <c r="J3075" s="17"/>
      <c r="K3075" s="17"/>
      <c r="L3075" s="17"/>
    </row>
    <row r="3076" spans="7:12" x14ac:dyDescent="0.25">
      <c r="G3076" s="17"/>
      <c r="H3076" s="17"/>
      <c r="I3076" s="17"/>
      <c r="J3076" s="17"/>
      <c r="K3076" s="17"/>
      <c r="L3076" s="17"/>
    </row>
    <row r="3077" spans="7:12" x14ac:dyDescent="0.25">
      <c r="G3077" s="17"/>
      <c r="H3077" s="17"/>
      <c r="I3077" s="17"/>
      <c r="J3077" s="17"/>
      <c r="K3077" s="17"/>
      <c r="L3077" s="17"/>
    </row>
  </sheetData>
  <sheetProtection algorithmName="SHA-512" hashValue="Vk/zScQexU4yklDIko/gVLglg969p0X5tkopOO8rtZdHoSq8Yzn4J0nvKkfzB9J8DHIQiHLaMmwLqHZNBTOmkg==" saltValue="kK+mCAju3df3TM4sN88BcA==" spinCount="100000" sheet="1" selectLockedCells="1"/>
  <dataConsolidate/>
  <mergeCells count="107">
    <mergeCell ref="A29:C29"/>
    <mergeCell ref="A30:C30"/>
    <mergeCell ref="A31:C31"/>
    <mergeCell ref="A32:C32"/>
    <mergeCell ref="A33:C33"/>
    <mergeCell ref="A34:C34"/>
    <mergeCell ref="B3:F3"/>
    <mergeCell ref="F4:F15"/>
    <mergeCell ref="G4:G15"/>
    <mergeCell ref="H4:H15"/>
    <mergeCell ref="A12:C12"/>
    <mergeCell ref="A13:C13"/>
    <mergeCell ref="A14:C14"/>
    <mergeCell ref="E14:E15"/>
    <mergeCell ref="A15:C15"/>
    <mergeCell ref="A35:C35"/>
    <mergeCell ref="A36:C36"/>
    <mergeCell ref="A49:C49"/>
    <mergeCell ref="A38:C38"/>
    <mergeCell ref="A26:C26"/>
    <mergeCell ref="V16:V24"/>
    <mergeCell ref="I4:I15"/>
    <mergeCell ref="K4:K15"/>
    <mergeCell ref="L4:L15"/>
    <mergeCell ref="M4:M15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21:C21"/>
    <mergeCell ref="A39:C39"/>
    <mergeCell ref="A37:C37"/>
    <mergeCell ref="A27:C27"/>
    <mergeCell ref="A28:C28"/>
    <mergeCell ref="AI4:AI15"/>
    <mergeCell ref="J4:J15"/>
    <mergeCell ref="AG4:AG15"/>
    <mergeCell ref="AF4:AF15"/>
    <mergeCell ref="Y4:Y15"/>
    <mergeCell ref="Z4:Z15"/>
    <mergeCell ref="X4:X15"/>
    <mergeCell ref="AE4:AE15"/>
    <mergeCell ref="AD4:AD15"/>
    <mergeCell ref="N4:N15"/>
    <mergeCell ref="O4:O15"/>
    <mergeCell ref="P4:P15"/>
    <mergeCell ref="Q4:Q15"/>
    <mergeCell ref="R4:R15"/>
    <mergeCell ref="S4:S15"/>
    <mergeCell ref="T4:T15"/>
    <mergeCell ref="U4:U15"/>
    <mergeCell ref="V4:V15"/>
    <mergeCell ref="AA4:AA15"/>
    <mergeCell ref="W4:W15"/>
    <mergeCell ref="A573:D573"/>
    <mergeCell ref="A141:D141"/>
    <mergeCell ref="A147:D147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50:C50"/>
    <mergeCell ref="A51:C51"/>
    <mergeCell ref="A52:C52"/>
    <mergeCell ref="A53:C53"/>
    <mergeCell ref="A54:C54"/>
    <mergeCell ref="A55:C55"/>
    <mergeCell ref="A56:C56"/>
    <mergeCell ref="A74:D74"/>
    <mergeCell ref="A106:D106"/>
    <mergeCell ref="A497:D497"/>
    <mergeCell ref="A504:D504"/>
    <mergeCell ref="A482:D482"/>
    <mergeCell ref="A579:D579"/>
    <mergeCell ref="X3:AG3"/>
    <mergeCell ref="A540:D540"/>
    <mergeCell ref="A547:D547"/>
    <mergeCell ref="A555:D555"/>
    <mergeCell ref="A561:D561"/>
    <mergeCell ref="A567:D567"/>
    <mergeCell ref="AC4:AC15"/>
    <mergeCell ref="AB4:AB15"/>
    <mergeCell ref="A528:D528"/>
    <mergeCell ref="A534:D534"/>
    <mergeCell ref="A192:D192"/>
    <mergeCell ref="A199:D199"/>
    <mergeCell ref="A440:D440"/>
    <mergeCell ref="A455:D455"/>
    <mergeCell ref="A473:D473"/>
    <mergeCell ref="A159:D159"/>
    <mergeCell ref="A165:D165"/>
    <mergeCell ref="A173:D173"/>
    <mergeCell ref="A180:D180"/>
    <mergeCell ref="A186:D186"/>
    <mergeCell ref="A153:D153"/>
    <mergeCell ref="C10:D10"/>
    <mergeCell ref="C11:D11"/>
  </mergeCells>
  <conditionalFormatting sqref="B3">
    <cfRule type="cellIs" dxfId="41" priority="11" operator="equal">
      <formula>"Die Vorgaben sind erfüllt"</formula>
    </cfRule>
    <cfRule type="cellIs" dxfId="40" priority="22" operator="equal">
      <formula>"Die Fruchtfolge erfüllt nicht alle Bedingungen für Vielfältige Kulturen"</formula>
    </cfRule>
  </conditionalFormatting>
  <conditionalFormatting sqref="E5">
    <cfRule type="cellIs" dxfId="39" priority="16" operator="equal">
      <formula>"ja"</formula>
    </cfRule>
    <cfRule type="cellIs" dxfId="38" priority="21" operator="equal">
      <formula>"nein"</formula>
    </cfRule>
  </conditionalFormatting>
  <conditionalFormatting sqref="E6">
    <cfRule type="cellIs" dxfId="37" priority="15" operator="equal">
      <formula>"ja"</formula>
    </cfRule>
    <cfRule type="cellIs" dxfId="36" priority="20" operator="equal">
      <formula>"nein"</formula>
    </cfRule>
  </conditionalFormatting>
  <conditionalFormatting sqref="E7">
    <cfRule type="cellIs" dxfId="35" priority="14" operator="equal">
      <formula>"ja"</formula>
    </cfRule>
    <cfRule type="cellIs" dxfId="34" priority="19" operator="equal">
      <formula>"nein"</formula>
    </cfRule>
  </conditionalFormatting>
  <conditionalFormatting sqref="E8">
    <cfRule type="cellIs" dxfId="33" priority="13" operator="equal">
      <formula>"ja"</formula>
    </cfRule>
    <cfRule type="cellIs" dxfId="32" priority="18" operator="equal">
      <formula>"nein"</formula>
    </cfRule>
  </conditionalFormatting>
  <conditionalFormatting sqref="E9:E11">
    <cfRule type="cellIs" dxfId="31" priority="12" operator="equal">
      <formula>"ja"</formula>
    </cfRule>
    <cfRule type="cellIs" dxfId="30" priority="17" operator="equal">
      <formula>"nein"</formula>
    </cfRule>
  </conditionalFormatting>
  <conditionalFormatting sqref="A14:C14">
    <cfRule type="cellIs" dxfId="29" priority="10" operator="equal">
      <formula>"Achtung Kulturart mehrfach ausgewählt!"</formula>
    </cfRule>
  </conditionalFormatting>
  <conditionalFormatting sqref="E31:E57 E25:E29 E16:E23">
    <cfRule type="containsBlanks" dxfId="28" priority="8">
      <formula>LEN(TRIM(E16))=0</formula>
    </cfRule>
  </conditionalFormatting>
  <conditionalFormatting sqref="E37">
    <cfRule type="expression" dxfId="27" priority="7">
      <formula>AND(F37="groß",K37=1)</formula>
    </cfRule>
  </conditionalFormatting>
  <conditionalFormatting sqref="E31:E36">
    <cfRule type="expression" dxfId="26" priority="6">
      <formula>AND(F31="groß",K31=1)</formula>
    </cfRule>
  </conditionalFormatting>
  <conditionalFormatting sqref="E37:E50">
    <cfRule type="expression" dxfId="25" priority="5">
      <formula>AND(F37="groß",K37=1)</formula>
    </cfRule>
  </conditionalFormatting>
  <conditionalFormatting sqref="E25">
    <cfRule type="expression" dxfId="24" priority="4">
      <formula>AND(F25="groß",K25=1)</formula>
    </cfRule>
  </conditionalFormatting>
  <conditionalFormatting sqref="E25:E29">
    <cfRule type="expression" dxfId="23" priority="3">
      <formula>AND(F25="groß",K25=1)</formula>
    </cfRule>
  </conditionalFormatting>
  <conditionalFormatting sqref="E16 E21">
    <cfRule type="expression" dxfId="22" priority="2">
      <formula>AND(F16="groß",K16=1)</formula>
    </cfRule>
  </conditionalFormatting>
  <conditionalFormatting sqref="E16:E23">
    <cfRule type="expression" dxfId="21" priority="1">
      <formula>AND(F16="groß",K16=1)</formula>
    </cfRule>
  </conditionalFormatting>
  <dataValidations count="10">
    <dataValidation type="list" allowBlank="1" showInputMessage="1" showErrorMessage="1" sqref="A53:C55 A56 B56:B57 C56">
      <formula1>Brachen</formula1>
    </dataValidation>
    <dataValidation type="list" allowBlank="1" showInputMessage="1" showErrorMessage="1" promptTitle="Hinweis" prompt="Brachen zählen nicht zur Bemessungsgrundlage und sind keine Kulturart im Sinne der Vielfältigen Kulturen!" sqref="A52:C52">
      <formula1>Brachen</formula1>
    </dataValidation>
    <dataValidation type="list" allowBlank="1" showInputMessage="1" showErrorMessage="1" promptTitle="Hinweis" prompt="Es können nur Kulturarten ausgewählt werden die zur Bemessungsgrundlage zählen. Brachen können am Ende der Tabelle erfasst werden (nicht erforderlich für Berechnung)." sqref="A31:C31">
      <formula1>sonstige_Kulturen</formula1>
    </dataValidation>
    <dataValidation type="list" allowBlank="1" showInputMessage="1" showErrorMessage="1" promptTitle="Hinweis" prompt="Es können nur Kulturarten ausgewählt werden die zur Bemessungsgrundlage zählen. Brachen können am Ende der Tabelle erfasst werden (nicht erforderlich für Berechnung)." sqref="A25:C25">
      <formula1>Leguminosen</formula1>
    </dataValidation>
    <dataValidation type="list" errorStyle="information" allowBlank="1" showInputMessage="1" promptTitle="Hinweis" prompt="Es können nur Kulturarten ausgewählt werden die zur Bemessungsgrundlage zählen. Brachen können am Ende der Tabelle erfasst werden (nicht erforderlich für Berechnung)." sqref="A16:C16">
      <formula1>Getreide</formula1>
    </dataValidation>
    <dataValidation type="custom" errorStyle="warning" allowBlank="1" showInputMessage="1" showErrorMessage="1" errorTitle="Mehrfachauswahl" error="Sie haben eine Kulturart mehrfach ausgewählt. Die Berechnung wird fehlerhaft!" sqref="AI16:AI23 AI25:AI29 AI31:AI57">
      <formula1>COUNTIF($A$16:$A$23,#REF!)=1</formula1>
    </dataValidation>
    <dataValidation type="whole" errorStyle="warning" operator="equal" allowBlank="1" showInputMessage="1" showErrorMessage="1" errorTitle="Mehrfachauswahl" error="Sie habe mind. eine Kulturart mehrfach ausgewählt. Die führt zu Falschberechnungen!" sqref="AJ16 AJ25 AJ31">
      <formula1>0</formula1>
    </dataValidation>
    <dataValidation type="list" allowBlank="1" showInputMessage="1" showErrorMessage="1" sqref="A32:C50">
      <formula1>sonstige_Kulturen</formula1>
    </dataValidation>
    <dataValidation type="list" allowBlank="1" showInputMessage="1" showErrorMessage="1" sqref="A26:C29">
      <formula1>Leguminosen</formula1>
    </dataValidation>
    <dataValidation type="list" allowBlank="1" showInputMessage="1" showErrorMessage="1" sqref="A17:C23">
      <formula1>Getreide</formula1>
    </dataValidation>
  </dataValidation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Footer>&amp;L&amp;F&amp;CAlle Angaben ohne Gewähr!&amp;RAusdruck vom &amp;D &amp;T</oddFooter>
  </headerFooter>
  <colBreaks count="1" manualBreakCount="1">
    <brk id="5" max="5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4" tint="0.39997558519241921"/>
    <pageSetUpPr fitToPage="1"/>
  </sheetPr>
  <dimension ref="A1:AS3078"/>
  <sheetViews>
    <sheetView showGridLines="0" zoomScaleNormal="100" workbookViewId="0">
      <selection activeCell="A16" sqref="A16:C16"/>
    </sheetView>
  </sheetViews>
  <sheetFormatPr baseColWidth="10" defaultRowHeight="15" x14ac:dyDescent="0.25"/>
  <cols>
    <col min="1" max="1" width="13.7109375" customWidth="1"/>
    <col min="3" max="3" width="34.140625" customWidth="1"/>
    <col min="4" max="4" width="13.5703125" customWidth="1"/>
    <col min="5" max="5" width="11.7109375" customWidth="1"/>
    <col min="6" max="6" width="4.85546875" hidden="1" customWidth="1"/>
    <col min="7" max="7" width="4.7109375" hidden="1" customWidth="1"/>
    <col min="8" max="8" width="3.5703125" style="20" hidden="1" customWidth="1"/>
    <col min="9" max="9" width="29.7109375" style="20" hidden="1" customWidth="1"/>
    <col min="10" max="10" width="9.140625" style="20" hidden="1" customWidth="1"/>
    <col min="11" max="11" width="3.85546875" style="20" hidden="1" customWidth="1"/>
    <col min="12" max="13" width="3.5703125" hidden="1" customWidth="1"/>
    <col min="14" max="14" width="4" hidden="1" customWidth="1"/>
    <col min="15" max="15" width="6.85546875" hidden="1" customWidth="1"/>
    <col min="16" max="16" width="4" hidden="1" customWidth="1"/>
    <col min="17" max="17" width="5.5703125" hidden="1" customWidth="1"/>
    <col min="18" max="22" width="4" hidden="1" customWidth="1"/>
    <col min="23" max="33" width="5.28515625" hidden="1" customWidth="1"/>
    <col min="34" max="34" width="2.140625" hidden="1" customWidth="1"/>
    <col min="35" max="35" width="9.140625" hidden="1" customWidth="1"/>
    <col min="36" max="37" width="11.42578125" hidden="1" customWidth="1"/>
    <col min="38" max="39" width="3.28515625" hidden="1" customWidth="1"/>
    <col min="40" max="45" width="0" hidden="1" customWidth="1"/>
  </cols>
  <sheetData>
    <row r="1" spans="1:45" ht="27.75" x14ac:dyDescent="0.4">
      <c r="A1" s="219" t="s">
        <v>370</v>
      </c>
      <c r="B1" s="219"/>
      <c r="C1" s="219"/>
      <c r="D1" s="219"/>
      <c r="E1" s="219"/>
      <c r="H1" s="17"/>
      <c r="I1" s="17"/>
      <c r="J1" s="17"/>
      <c r="K1" s="17"/>
      <c r="L1" s="17"/>
      <c r="M1" s="17"/>
      <c r="N1" s="17"/>
      <c r="AK1" s="75"/>
    </row>
    <row r="2" spans="1:45" x14ac:dyDescent="0.25">
      <c r="A2" s="1"/>
      <c r="B2" s="1"/>
      <c r="C2" s="1"/>
      <c r="D2" s="1"/>
      <c r="E2" s="1"/>
      <c r="F2" s="1"/>
      <c r="G2" s="1"/>
      <c r="H2" s="18"/>
      <c r="I2" s="18"/>
      <c r="J2" s="18"/>
      <c r="K2" s="18"/>
      <c r="L2" s="18"/>
      <c r="M2" s="18"/>
      <c r="N2" s="17"/>
      <c r="AK2" s="75"/>
    </row>
    <row r="3" spans="1:45" ht="15.75" thickBot="1" x14ac:dyDescent="0.3">
      <c r="A3" s="3" t="s">
        <v>5</v>
      </c>
      <c r="B3" s="218" t="str">
        <f>IF(AND(E6="ja",E7="ja",E10="ja"),"Bedingungen durch beetweisen Anbau erfüllt",IF(OR(E5="nein",E6="nein",E7="nein",E8="nein",E9="nein"),"Die Fruchtfolge erfüllt nicht alle Bedingungen für Vielfältige Kulturen","Die Vorgaben sind erfüllt"))</f>
        <v>Die Fruchtfolge erfüllt nicht alle Bedingungen für Vielfältige Kulturen</v>
      </c>
      <c r="C3" s="218"/>
      <c r="D3" s="218"/>
      <c r="E3" s="218"/>
      <c r="F3" s="218"/>
      <c r="G3" s="7"/>
      <c r="H3" s="7"/>
      <c r="I3" s="7"/>
      <c r="J3" s="18"/>
      <c r="K3" s="7"/>
      <c r="L3" s="7"/>
      <c r="M3" s="7"/>
      <c r="N3" s="17"/>
      <c r="O3" s="17"/>
      <c r="P3" s="17"/>
      <c r="Q3" s="17"/>
      <c r="R3" s="17"/>
      <c r="S3" s="17"/>
      <c r="T3" s="17"/>
      <c r="U3" s="17"/>
      <c r="V3" s="17"/>
      <c r="W3" s="17"/>
      <c r="X3" s="180" t="s">
        <v>389</v>
      </c>
      <c r="Y3" s="180"/>
      <c r="Z3" s="180"/>
      <c r="AA3" s="180"/>
      <c r="AB3" s="180"/>
      <c r="AC3" s="180"/>
      <c r="AD3" s="180"/>
      <c r="AE3" s="180"/>
      <c r="AF3" s="180"/>
      <c r="AG3" s="180"/>
      <c r="AH3" s="17"/>
    </row>
    <row r="4" spans="1:45" ht="15" customHeight="1" thickTop="1" x14ac:dyDescent="0.25">
      <c r="A4" s="1"/>
      <c r="B4" s="3"/>
      <c r="C4" s="1"/>
      <c r="D4" s="1"/>
      <c r="E4" s="1"/>
      <c r="F4" s="204" t="s">
        <v>25</v>
      </c>
      <c r="G4" s="182" t="str">
        <f>B577</f>
        <v>ÖR2/VK - beetweiser Anbau ab 5 Kulturen</v>
      </c>
      <c r="H4" s="185" t="s">
        <v>22</v>
      </c>
      <c r="I4" s="182" t="s">
        <v>21</v>
      </c>
      <c r="J4" s="196"/>
      <c r="K4" s="185" t="s">
        <v>23</v>
      </c>
      <c r="L4" s="182" t="s">
        <v>16</v>
      </c>
      <c r="M4" s="220" t="s">
        <v>17</v>
      </c>
      <c r="N4" s="200" t="s">
        <v>124</v>
      </c>
      <c r="O4" s="181" t="s">
        <v>125</v>
      </c>
      <c r="P4" s="184" t="s">
        <v>126</v>
      </c>
      <c r="Q4" s="181" t="s">
        <v>127</v>
      </c>
      <c r="R4" s="184" t="s">
        <v>128</v>
      </c>
      <c r="S4" s="181" t="s">
        <v>129</v>
      </c>
      <c r="T4" s="184" t="s">
        <v>130</v>
      </c>
      <c r="U4" s="181" t="s">
        <v>131</v>
      </c>
      <c r="V4" s="184" t="s">
        <v>340</v>
      </c>
      <c r="W4" s="181" t="s">
        <v>367</v>
      </c>
      <c r="X4" s="184" t="str">
        <f>B513</f>
        <v>Wintermenggetreide</v>
      </c>
      <c r="Y4" s="181" t="str">
        <f>B519</f>
        <v>Sommermenggetreide</v>
      </c>
      <c r="Z4" s="184" t="str">
        <f>B525</f>
        <v>Art: Solanum tuberosum (Kartoffel)</v>
      </c>
      <c r="AA4" s="181" t="str">
        <f>B570</f>
        <v>ÖR2/VK Beetweiser Anbau bis 4 Kulturen</v>
      </c>
      <c r="AB4" s="184" t="str">
        <f>B540</f>
        <v>Sommerrübsen</v>
      </c>
      <c r="AC4" s="181" t="str">
        <f>B546</f>
        <v>Triticum spelta (Dinkel/Spelz) (Winter)</v>
      </c>
      <c r="AD4" s="184" t="str">
        <f>B552</f>
        <v>Sommerraps</v>
      </c>
      <c r="AE4" s="181" t="str">
        <f>B558</f>
        <v>Sommerweizen</v>
      </c>
      <c r="AF4" s="184" t="str">
        <f>B564</f>
        <v>Winterweizen</v>
      </c>
      <c r="AG4" s="197" t="s">
        <v>375</v>
      </c>
      <c r="AI4" s="185" t="s">
        <v>132</v>
      </c>
    </row>
    <row r="5" spans="1:45" x14ac:dyDescent="0.25">
      <c r="A5" s="6" t="s">
        <v>8</v>
      </c>
      <c r="C5" s="9"/>
      <c r="D5" s="13" t="s">
        <v>120</v>
      </c>
      <c r="E5" s="10" t="str">
        <f>IF(AND(H58&lt;5,J59&lt;0.1),"nein","ja")</f>
        <v>nein</v>
      </c>
      <c r="F5" s="185"/>
      <c r="G5" s="182"/>
      <c r="H5" s="185"/>
      <c r="I5" s="182"/>
      <c r="J5" s="196"/>
      <c r="K5" s="185"/>
      <c r="L5" s="182"/>
      <c r="M5" s="220"/>
      <c r="N5" s="201"/>
      <c r="O5" s="182"/>
      <c r="P5" s="185"/>
      <c r="Q5" s="182"/>
      <c r="R5" s="185"/>
      <c r="S5" s="182"/>
      <c r="T5" s="185"/>
      <c r="U5" s="182"/>
      <c r="V5" s="185"/>
      <c r="W5" s="182"/>
      <c r="X5" s="185"/>
      <c r="Y5" s="182"/>
      <c r="Z5" s="185"/>
      <c r="AA5" s="182"/>
      <c r="AB5" s="185"/>
      <c r="AC5" s="182"/>
      <c r="AD5" s="185"/>
      <c r="AE5" s="182"/>
      <c r="AF5" s="185"/>
      <c r="AG5" s="198"/>
      <c r="AI5" s="185"/>
    </row>
    <row r="6" spans="1:45" x14ac:dyDescent="0.25">
      <c r="A6" s="1"/>
      <c r="C6" s="9"/>
      <c r="D6" s="13" t="s">
        <v>121</v>
      </c>
      <c r="E6" s="11" t="str">
        <f>IF(E59&gt;0.66,"nein","ja")</f>
        <v>ja</v>
      </c>
      <c r="F6" s="185"/>
      <c r="G6" s="182"/>
      <c r="H6" s="185"/>
      <c r="I6" s="182"/>
      <c r="J6" s="196"/>
      <c r="K6" s="185"/>
      <c r="L6" s="182"/>
      <c r="M6" s="220"/>
      <c r="N6" s="201"/>
      <c r="O6" s="182"/>
      <c r="P6" s="185"/>
      <c r="Q6" s="182"/>
      <c r="R6" s="185"/>
      <c r="S6" s="182"/>
      <c r="T6" s="185"/>
      <c r="U6" s="182"/>
      <c r="V6" s="185"/>
      <c r="W6" s="182"/>
      <c r="X6" s="185"/>
      <c r="Y6" s="182"/>
      <c r="Z6" s="185"/>
      <c r="AA6" s="182"/>
      <c r="AB6" s="185"/>
      <c r="AC6" s="182"/>
      <c r="AD6" s="185"/>
      <c r="AE6" s="182"/>
      <c r="AF6" s="185"/>
      <c r="AG6" s="198"/>
      <c r="AI6" s="185"/>
    </row>
    <row r="7" spans="1:45" ht="15.75" thickBot="1" x14ac:dyDescent="0.3">
      <c r="A7" s="1"/>
      <c r="C7" s="9"/>
      <c r="D7" s="13" t="s">
        <v>337</v>
      </c>
      <c r="E7" s="11" t="str">
        <f>IF(E60&gt;=0.1,"ja","nein")</f>
        <v>nein</v>
      </c>
      <c r="F7" s="185"/>
      <c r="G7" s="182"/>
      <c r="H7" s="185"/>
      <c r="I7" s="182"/>
      <c r="J7" s="196"/>
      <c r="K7" s="185"/>
      <c r="L7" s="182"/>
      <c r="M7" s="220"/>
      <c r="N7" s="201"/>
      <c r="O7" s="182"/>
      <c r="P7" s="185"/>
      <c r="Q7" s="182"/>
      <c r="R7" s="185"/>
      <c r="S7" s="182"/>
      <c r="T7" s="185"/>
      <c r="U7" s="182"/>
      <c r="V7" s="185"/>
      <c r="W7" s="182"/>
      <c r="X7" s="185"/>
      <c r="Y7" s="182"/>
      <c r="Z7" s="185"/>
      <c r="AA7" s="182"/>
      <c r="AB7" s="185"/>
      <c r="AC7" s="182"/>
      <c r="AD7" s="185"/>
      <c r="AE7" s="182"/>
      <c r="AF7" s="185"/>
      <c r="AG7" s="198"/>
      <c r="AI7" s="185"/>
    </row>
    <row r="8" spans="1:45" ht="15.75" thickBot="1" x14ac:dyDescent="0.3">
      <c r="A8" s="1"/>
      <c r="C8" s="8"/>
      <c r="D8" s="13" t="s">
        <v>122</v>
      </c>
      <c r="E8" s="11" t="str">
        <f>IF(AND(E10="ja",E6="ja",E7="ja"),"ja",IF(K58&gt;0,"nein",IF(AND(J61="ok",I58&gt;=0),"ja","nein")))</f>
        <v>nein</v>
      </c>
      <c r="F8" s="185"/>
      <c r="G8" s="182"/>
      <c r="H8" s="185"/>
      <c r="I8" s="182"/>
      <c r="J8" s="196"/>
      <c r="K8" s="185"/>
      <c r="L8" s="182"/>
      <c r="M8" s="220"/>
      <c r="N8" s="201"/>
      <c r="O8" s="182"/>
      <c r="P8" s="185"/>
      <c r="Q8" s="182"/>
      <c r="R8" s="185"/>
      <c r="S8" s="182"/>
      <c r="T8" s="185"/>
      <c r="U8" s="182"/>
      <c r="V8" s="185"/>
      <c r="W8" s="182"/>
      <c r="X8" s="185"/>
      <c r="Y8" s="182"/>
      <c r="Z8" s="185"/>
      <c r="AA8" s="182"/>
      <c r="AB8" s="185"/>
      <c r="AC8" s="182"/>
      <c r="AD8" s="185"/>
      <c r="AE8" s="182"/>
      <c r="AF8" s="185"/>
      <c r="AG8" s="198"/>
      <c r="AI8" s="185"/>
      <c r="AQ8" s="117" t="e">
        <f>IF(AND(AQ14=2,SUM(AQ16:AR16)&gt;=0.1),"OK",IF(AND(AQ14=3,SUM(AQ16,AR16,AS17)&gt;=0.1),"OK",0))</f>
        <v>#NUM!</v>
      </c>
    </row>
    <row r="9" spans="1:45" x14ac:dyDescent="0.25">
      <c r="A9" s="1"/>
      <c r="C9" s="9"/>
      <c r="D9" s="13" t="s">
        <v>123</v>
      </c>
      <c r="E9" s="11" t="str">
        <f>IF(AH58=0,"ja","nein")</f>
        <v>ja</v>
      </c>
      <c r="F9" s="185"/>
      <c r="G9" s="182"/>
      <c r="H9" s="185"/>
      <c r="I9" s="182"/>
      <c r="J9" s="196"/>
      <c r="K9" s="185"/>
      <c r="L9" s="182"/>
      <c r="M9" s="220"/>
      <c r="N9" s="201"/>
      <c r="O9" s="182"/>
      <c r="P9" s="185"/>
      <c r="Q9" s="182"/>
      <c r="R9" s="185"/>
      <c r="S9" s="182"/>
      <c r="T9" s="185"/>
      <c r="U9" s="182"/>
      <c r="V9" s="185"/>
      <c r="W9" s="182"/>
      <c r="X9" s="185"/>
      <c r="Y9" s="182"/>
      <c r="Z9" s="185"/>
      <c r="AA9" s="182"/>
      <c r="AB9" s="185"/>
      <c r="AC9" s="182"/>
      <c r="AD9" s="185"/>
      <c r="AE9" s="182"/>
      <c r="AF9" s="185"/>
      <c r="AG9" s="198"/>
      <c r="AI9" s="185"/>
      <c r="AQ9" s="125" t="e">
        <f>IF(AND(AQ14=4,OR(AND(AS16+AS19&gt;=0.1,AS17+AS18&gt;=0.1),AND(AS16+AS17&gt;=0.1,AS18+AS19&gt;=0.1),AND(AS16+AS18&gt;=0.1,AS17+AS19&gt;=0.1))),"OK","falsch")</f>
        <v>#NUM!</v>
      </c>
    </row>
    <row r="10" spans="1:45" x14ac:dyDescent="0.25">
      <c r="A10" s="1"/>
      <c r="C10" s="188" t="s">
        <v>390</v>
      </c>
      <c r="D10" s="189"/>
      <c r="E10" s="11" t="str">
        <f>IF(G58&gt;=0.4,"ja","entfällt")</f>
        <v>entfällt</v>
      </c>
      <c r="F10" s="185"/>
      <c r="G10" s="182"/>
      <c r="H10" s="185"/>
      <c r="I10" s="182"/>
      <c r="J10" s="196"/>
      <c r="K10" s="185"/>
      <c r="L10" s="182"/>
      <c r="M10" s="220"/>
      <c r="N10" s="201"/>
      <c r="O10" s="182"/>
      <c r="P10" s="185"/>
      <c r="Q10" s="182"/>
      <c r="R10" s="185"/>
      <c r="S10" s="182"/>
      <c r="T10" s="185"/>
      <c r="U10" s="182"/>
      <c r="V10" s="185"/>
      <c r="W10" s="182"/>
      <c r="X10" s="185"/>
      <c r="Y10" s="182"/>
      <c r="Z10" s="185"/>
      <c r="AA10" s="182"/>
      <c r="AB10" s="185"/>
      <c r="AC10" s="182"/>
      <c r="AD10" s="185"/>
      <c r="AE10" s="182"/>
      <c r="AF10" s="185"/>
      <c r="AG10" s="198"/>
      <c r="AI10" s="185"/>
      <c r="AQ10" s="125"/>
    </row>
    <row r="11" spans="1:45" x14ac:dyDescent="0.25">
      <c r="A11" s="1"/>
      <c r="C11" s="18"/>
      <c r="D11" s="35"/>
      <c r="E11" s="142"/>
      <c r="F11" s="185"/>
      <c r="G11" s="182"/>
      <c r="H11" s="185"/>
      <c r="I11" s="182"/>
      <c r="J11" s="196"/>
      <c r="K11" s="185"/>
      <c r="L11" s="182"/>
      <c r="M11" s="220"/>
      <c r="N11" s="201"/>
      <c r="O11" s="182"/>
      <c r="P11" s="185"/>
      <c r="Q11" s="182"/>
      <c r="R11" s="185"/>
      <c r="S11" s="182"/>
      <c r="T11" s="185"/>
      <c r="U11" s="182"/>
      <c r="V11" s="185"/>
      <c r="W11" s="182"/>
      <c r="X11" s="185"/>
      <c r="Y11" s="182"/>
      <c r="Z11" s="185"/>
      <c r="AA11" s="182"/>
      <c r="AB11" s="185"/>
      <c r="AC11" s="182"/>
      <c r="AD11" s="185"/>
      <c r="AE11" s="182"/>
      <c r="AF11" s="185"/>
      <c r="AG11" s="198"/>
      <c r="AI11" s="185"/>
      <c r="AQ11" s="125"/>
    </row>
    <row r="12" spans="1:45" x14ac:dyDescent="0.25">
      <c r="A12" s="214" t="str">
        <f>IF(E8="ja","",IF(J61="falsch","Summe der kleinen Kulturarten erreicht nicht 10%",""))</f>
        <v>Summe der kleinen Kulturarten erreicht nicht 10%</v>
      </c>
      <c r="B12" s="214"/>
      <c r="C12" s="214"/>
      <c r="D12" s="1"/>
      <c r="E12" s="1"/>
      <c r="F12" s="185"/>
      <c r="G12" s="182"/>
      <c r="H12" s="185"/>
      <c r="I12" s="182"/>
      <c r="J12" s="196"/>
      <c r="K12" s="185"/>
      <c r="L12" s="182"/>
      <c r="M12" s="220"/>
      <c r="N12" s="201"/>
      <c r="O12" s="182"/>
      <c r="P12" s="185"/>
      <c r="Q12" s="182"/>
      <c r="R12" s="185"/>
      <c r="S12" s="182"/>
      <c r="T12" s="185"/>
      <c r="U12" s="182"/>
      <c r="V12" s="185"/>
      <c r="W12" s="182"/>
      <c r="X12" s="185"/>
      <c r="Y12" s="182"/>
      <c r="Z12" s="185"/>
      <c r="AA12" s="182"/>
      <c r="AB12" s="185"/>
      <c r="AC12" s="182"/>
      <c r="AD12" s="185"/>
      <c r="AE12" s="182"/>
      <c r="AF12" s="185"/>
      <c r="AG12" s="198"/>
      <c r="AI12" s="185"/>
    </row>
    <row r="13" spans="1:45" x14ac:dyDescent="0.25">
      <c r="A13" s="215" t="str">
        <f>IF(N58&gt;0,"Anteil der "&amp;N4&amp;" zu groß!",IF(O58&gt;0,"Anteil der "&amp;O4&amp;" zu groß!",IF(P58&gt;0,"Anteil der "&amp;P4&amp;" zu groß!",IF(Q58&gt;0,"Anteil der "&amp;Q4&amp;" zu groß!",IF(R58&gt;0,"Anteil der "&amp;R4&amp;" zu groß!",IF(S58&gt;0,"Anteil der "&amp;S4&amp;" zu groß!",IF(T58&gt;0,"Anteil der "&amp;T4&amp;" zu groß!",IF(U58&gt;0,"Anteil der "&amp;U4&amp;" zu groß!",IF(V58&gt;0,"Anteil der "&amp;V4&amp;" zu groß!",IF(W58&gt;0,"Anteil der "&amp;W4&amp;" zu groß!",IF(X58&gt;0,"Anteil der "&amp;X4&amp;" zu groß!",IF(Y58&gt;0,"Anteil der "&amp;Y4&amp;" zu groß!",IF(Z58&gt;0,"Anteil der "&amp;Z4&amp;" zu groß!",IF(AA58&gt;0,"Anteil der "&amp;AA4&amp;" zu groß!",IF(AB58&gt;0,"Anteil der "&amp;AB4&amp;" zu groß!",IF(AC58&gt;0,"Anteil der "&amp;AC4&amp;" zu groß!",IF(AD58&gt;0,"Anteil der "&amp;AD4&amp;" zu groß!",IF(AE58&gt;0,"Anteil der "&amp;AE4&amp;" zu groß!",IF(AF58&gt;0,"Anteil der "&amp;AF4&amp;" zu groß!",IF(AG58&gt;0,"Anteil der "&amp;AG4&amp;" zu groß!",""))))))))))))))))))))</f>
        <v/>
      </c>
      <c r="B13" s="215"/>
      <c r="C13" s="215"/>
      <c r="D13" s="1"/>
      <c r="F13" s="185"/>
      <c r="G13" s="182"/>
      <c r="H13" s="185"/>
      <c r="I13" s="182"/>
      <c r="J13" s="196"/>
      <c r="K13" s="185"/>
      <c r="L13" s="182"/>
      <c r="M13" s="220"/>
      <c r="N13" s="201"/>
      <c r="O13" s="182"/>
      <c r="P13" s="185"/>
      <c r="Q13" s="182"/>
      <c r="R13" s="185"/>
      <c r="S13" s="182"/>
      <c r="T13" s="185"/>
      <c r="U13" s="182"/>
      <c r="V13" s="185"/>
      <c r="W13" s="182"/>
      <c r="X13" s="185"/>
      <c r="Y13" s="182"/>
      <c r="Z13" s="185"/>
      <c r="AA13" s="182"/>
      <c r="AB13" s="185"/>
      <c r="AC13" s="182"/>
      <c r="AD13" s="185"/>
      <c r="AE13" s="182"/>
      <c r="AF13" s="185"/>
      <c r="AG13" s="198"/>
      <c r="AI13" s="185"/>
      <c r="AQ13" s="118" t="s">
        <v>366</v>
      </c>
    </row>
    <row r="14" spans="1:45" ht="15.75" thickBot="1" x14ac:dyDescent="0.3">
      <c r="A14" s="215" t="str">
        <f>IF(OR(AJ16=1,AJ25=1,AJ31=1,AJ52=1),"Achtung Kulturart mehrfach ausgewählt!","")</f>
        <v/>
      </c>
      <c r="B14" s="215"/>
      <c r="C14" s="215"/>
      <c r="D14" s="1"/>
      <c r="E14" s="216" t="s">
        <v>12</v>
      </c>
      <c r="F14" s="185"/>
      <c r="G14" s="182"/>
      <c r="H14" s="185"/>
      <c r="I14" s="182"/>
      <c r="J14" s="196"/>
      <c r="K14" s="185"/>
      <c r="L14" s="182"/>
      <c r="M14" s="220"/>
      <c r="N14" s="201"/>
      <c r="O14" s="182"/>
      <c r="P14" s="185"/>
      <c r="Q14" s="182"/>
      <c r="R14" s="185"/>
      <c r="S14" s="182"/>
      <c r="T14" s="185"/>
      <c r="U14" s="182"/>
      <c r="V14" s="185"/>
      <c r="W14" s="182"/>
      <c r="X14" s="185"/>
      <c r="Y14" s="182"/>
      <c r="Z14" s="185"/>
      <c r="AA14" s="182"/>
      <c r="AB14" s="185"/>
      <c r="AC14" s="182"/>
      <c r="AD14" s="185"/>
      <c r="AE14" s="182"/>
      <c r="AF14" s="185"/>
      <c r="AG14" s="198"/>
      <c r="AI14" s="185"/>
      <c r="AQ14" s="118">
        <f>COUNT(AN16:AN50)</f>
        <v>0</v>
      </c>
    </row>
    <row r="15" spans="1:45" ht="30.75" customHeight="1" thickBot="1" x14ac:dyDescent="0.3">
      <c r="A15" s="218" t="s">
        <v>3</v>
      </c>
      <c r="B15" s="218"/>
      <c r="C15" s="218"/>
      <c r="D15" s="26" t="s">
        <v>0</v>
      </c>
      <c r="E15" s="217"/>
      <c r="F15" s="186"/>
      <c r="G15" s="183"/>
      <c r="H15" s="186"/>
      <c r="I15" s="183"/>
      <c r="J15" s="196"/>
      <c r="K15" s="186"/>
      <c r="L15" s="183"/>
      <c r="M15" s="221"/>
      <c r="N15" s="202"/>
      <c r="O15" s="183"/>
      <c r="P15" s="186"/>
      <c r="Q15" s="183"/>
      <c r="R15" s="186"/>
      <c r="S15" s="183"/>
      <c r="T15" s="186"/>
      <c r="U15" s="183"/>
      <c r="V15" s="186"/>
      <c r="W15" s="183"/>
      <c r="X15" s="186"/>
      <c r="Y15" s="183"/>
      <c r="Z15" s="186"/>
      <c r="AA15" s="183"/>
      <c r="AB15" s="186"/>
      <c r="AC15" s="183"/>
      <c r="AD15" s="186"/>
      <c r="AE15" s="183"/>
      <c r="AF15" s="186"/>
      <c r="AG15" s="199"/>
      <c r="AI15" s="186"/>
      <c r="AN15" t="s">
        <v>360</v>
      </c>
      <c r="AO15" t="s">
        <v>361</v>
      </c>
      <c r="AP15" t="s">
        <v>362</v>
      </c>
      <c r="AQ15" s="119" t="s">
        <v>363</v>
      </c>
      <c r="AR15" s="121" t="s">
        <v>364</v>
      </c>
      <c r="AS15" s="123" t="s">
        <v>365</v>
      </c>
    </row>
    <row r="16" spans="1:45" ht="16.5" customHeight="1" thickBot="1" x14ac:dyDescent="0.35">
      <c r="A16" s="208"/>
      <c r="B16" s="208"/>
      <c r="C16" s="208"/>
      <c r="D16" s="12"/>
      <c r="E16" s="4" t="str">
        <f t="shared" ref="E16:E23" si="0">IF(D16="","",D16/$D$58)</f>
        <v/>
      </c>
      <c r="F16" s="27" t="str">
        <f t="shared" ref="F16:F50" si="1">IF(AND(E16&lt;0.1,$H$58&gt;=5),"",IF(E16="","",IF(ISERROR(IF(E16&lt;0.1,"klein",IF(E16&gt;0.3,"groß",""))),"",IF(E16&lt;0.1,"klein",IF(E16&gt;0.3,"groß","")))))</f>
        <v/>
      </c>
      <c r="G16" s="37">
        <f>IF(OR(A16=$E$580,A16=$E$581,A16=$E$582),E16,0)</f>
        <v>0</v>
      </c>
      <c r="H16" s="27" t="str">
        <f>IF(AND(E16&gt;=0.1,E16&lt;=0.3),1,"")</f>
        <v/>
      </c>
      <c r="I16" s="36" t="str">
        <f>IF(E16&lt;0.1,1,"")</f>
        <v/>
      </c>
      <c r="J16" s="85"/>
      <c r="K16" s="28" t="str">
        <f>IF(AND(F16="groß",G16&gt;=0.3),"",IF(F16="groß",1,""))</f>
        <v/>
      </c>
      <c r="L16" s="29"/>
      <c r="M16" s="172"/>
      <c r="N16" s="157"/>
      <c r="O16" s="144"/>
      <c r="P16" s="150"/>
      <c r="Q16" s="144"/>
      <c r="R16" s="150"/>
      <c r="S16" s="144"/>
      <c r="T16" s="146"/>
      <c r="U16" s="144"/>
      <c r="V16" s="146"/>
      <c r="W16" s="144"/>
      <c r="X16" s="131">
        <f t="shared" ref="X16:X50" si="2">IF(OR($A16=$E$516,$A16=$E$517),$E16,0)</f>
        <v>0</v>
      </c>
      <c r="Y16" s="69">
        <f t="shared" ref="Y16:Y50" si="3">IF(OR($A16=$E$522,$A16=$E$523),$E16,0)</f>
        <v>0</v>
      </c>
      <c r="Z16" s="131">
        <f t="shared" ref="Z16:Z50" si="4">IF(OR($A16=$E$528,$A16=$E$529,$A16=$E$530),$E16,0)</f>
        <v>0</v>
      </c>
      <c r="AA16" s="69">
        <f>IF(OR($A16=$E$573,$A16=$E$574,$A16=$E$575),$E16,0)</f>
        <v>0</v>
      </c>
      <c r="AB16" s="131">
        <f t="shared" ref="AB16:AB50" si="5">IF(OR($A16=$E$543,$A16=$E$544),$E16,0)</f>
        <v>0</v>
      </c>
      <c r="AC16" s="69">
        <f t="shared" ref="AC16:AC50" si="6">IF(OR($A16=$E$549,$A16=$E$550),$E16,0)</f>
        <v>0</v>
      </c>
      <c r="AD16" s="131">
        <f t="shared" ref="AD16:AD50" si="7">IF(OR($A16=$E$555,$A16=$E$556),$E16,0)</f>
        <v>0</v>
      </c>
      <c r="AE16" s="69">
        <f t="shared" ref="AE16:AE50" si="8">IF(OR($A16=$E$561,$A16=$E$562),$E16,0)</f>
        <v>0</v>
      </c>
      <c r="AF16" s="131">
        <f t="shared" ref="AF16:AF50" si="9">IF(OR($A16=$E$567,$A16=$E$568),$E16,0)</f>
        <v>0</v>
      </c>
      <c r="AG16" s="158">
        <f t="shared" ref="AG16:AG50" si="10">IF(OR(A16=$E$501,A16=$E$502,A16=$E$503,A16=$E$504,A16=$E$505,A16=$E$506,A16=$E$507,A16=$E$508,A16=$E$509,A16=$E$510,A16=$E$511),E16,0)</f>
        <v>0</v>
      </c>
      <c r="AI16" s="71" t="str">
        <f t="shared" ref="AI16:AI23" si="11">IF(A16="","",COUNTIF($A$16:$A$23,A16)=1)</f>
        <v/>
      </c>
      <c r="AJ16" s="77">
        <f>IF(OR(AI16=FALSE,AI17=FALSE,AI18=FALSE,AI19=FALSE,AI20=FALSE,AI21=FALSE,AI22=FALSE,AI23=FALSE),1,0)</f>
        <v>0</v>
      </c>
      <c r="AN16" s="71" t="str">
        <f t="shared" ref="AN16:AN23" si="12">IF(F16="klein",E16,"")</f>
        <v/>
      </c>
      <c r="AO16">
        <v>0</v>
      </c>
      <c r="AP16" t="e">
        <f>AN16*AO16</f>
        <v>#VALUE!</v>
      </c>
      <c r="AQ16" s="120">
        <f>MAX(AN16:AN50)</f>
        <v>0</v>
      </c>
      <c r="AR16" s="122">
        <f>MIN(AN16:AN50)</f>
        <v>0</v>
      </c>
      <c r="AS16" s="124" t="e">
        <f>LARGE($AN$16:$AN$50,1)</f>
        <v>#NUM!</v>
      </c>
    </row>
    <row r="17" spans="1:45" ht="15.75" x14ac:dyDescent="0.3">
      <c r="A17" s="208"/>
      <c r="B17" s="208"/>
      <c r="C17" s="208"/>
      <c r="D17" s="12"/>
      <c r="E17" s="4" t="str">
        <f t="shared" si="0"/>
        <v/>
      </c>
      <c r="F17" s="27" t="str">
        <f t="shared" si="1"/>
        <v/>
      </c>
      <c r="G17" s="37">
        <f t="shared" ref="G17:G50" si="13">IF(OR(A17=$E$580,A17=$E$581,A17=$E$582),E17,0)</f>
        <v>0</v>
      </c>
      <c r="H17" s="27" t="str">
        <f t="shared" ref="H17:H23" si="14">IF(AND(E17&gt;=0.1,E17&lt;=0.3),1,"")</f>
        <v/>
      </c>
      <c r="I17" s="36" t="str">
        <f t="shared" ref="I17:I50" si="15">IF(E17&lt;0.1,1,"")</f>
        <v/>
      </c>
      <c r="J17" s="85"/>
      <c r="K17" s="28" t="str">
        <f t="shared" ref="K17:K50" si="16">IF(AND(F17="groß",G17&gt;=0.3),"",IF(F17="groß",1,""))</f>
        <v/>
      </c>
      <c r="L17" s="29"/>
      <c r="M17" s="172"/>
      <c r="N17" s="159"/>
      <c r="O17" s="145"/>
      <c r="P17" s="151"/>
      <c r="Q17" s="145"/>
      <c r="R17" s="151"/>
      <c r="S17" s="145"/>
      <c r="T17" s="147"/>
      <c r="U17" s="145"/>
      <c r="V17" s="147"/>
      <c r="W17" s="145"/>
      <c r="X17" s="131">
        <f t="shared" si="2"/>
        <v>0</v>
      </c>
      <c r="Y17" s="69">
        <f t="shared" si="3"/>
        <v>0</v>
      </c>
      <c r="Z17" s="131">
        <f t="shared" si="4"/>
        <v>0</v>
      </c>
      <c r="AA17" s="69">
        <f t="shared" ref="AA17:AA50" si="17">IF(OR($A17=$E$573,$A17=$E$574,$A17=$E$575),$E17,0)</f>
        <v>0</v>
      </c>
      <c r="AB17" s="131">
        <f t="shared" si="5"/>
        <v>0</v>
      </c>
      <c r="AC17" s="69">
        <f t="shared" si="6"/>
        <v>0</v>
      </c>
      <c r="AD17" s="131">
        <f t="shared" si="7"/>
        <v>0</v>
      </c>
      <c r="AE17" s="69">
        <f t="shared" si="8"/>
        <v>0</v>
      </c>
      <c r="AF17" s="131">
        <f t="shared" si="9"/>
        <v>0</v>
      </c>
      <c r="AG17" s="158">
        <f t="shared" si="10"/>
        <v>0</v>
      </c>
      <c r="AI17" s="71" t="str">
        <f t="shared" si="11"/>
        <v/>
      </c>
      <c r="AJ17" s="76"/>
      <c r="AN17" s="71" t="str">
        <f t="shared" si="12"/>
        <v/>
      </c>
      <c r="AO17">
        <v>0</v>
      </c>
      <c r="AP17" t="e">
        <f t="shared" ref="AP17:AP50" si="18">AN17*AO17</f>
        <v>#VALUE!</v>
      </c>
      <c r="AS17" s="124" t="e">
        <f>LARGE($AN$16:$AN$50,2)</f>
        <v>#NUM!</v>
      </c>
    </row>
    <row r="18" spans="1:45" ht="15.75" x14ac:dyDescent="0.3">
      <c r="A18" s="208"/>
      <c r="B18" s="208"/>
      <c r="C18" s="208"/>
      <c r="D18" s="12"/>
      <c r="E18" s="4" t="str">
        <f t="shared" si="0"/>
        <v/>
      </c>
      <c r="F18" s="27" t="str">
        <f t="shared" si="1"/>
        <v/>
      </c>
      <c r="G18" s="37">
        <f t="shared" si="13"/>
        <v>0</v>
      </c>
      <c r="H18" s="27" t="str">
        <f t="shared" si="14"/>
        <v/>
      </c>
      <c r="I18" s="36" t="str">
        <f t="shared" si="15"/>
        <v/>
      </c>
      <c r="J18" s="84"/>
      <c r="K18" s="28" t="str">
        <f t="shared" si="16"/>
        <v/>
      </c>
      <c r="L18" s="29"/>
      <c r="M18" s="172"/>
      <c r="N18" s="159"/>
      <c r="O18" s="145"/>
      <c r="P18" s="151"/>
      <c r="Q18" s="145"/>
      <c r="R18" s="151"/>
      <c r="S18" s="145"/>
      <c r="T18" s="147"/>
      <c r="U18" s="145"/>
      <c r="V18" s="147"/>
      <c r="W18" s="145"/>
      <c r="X18" s="131">
        <f t="shared" si="2"/>
        <v>0</v>
      </c>
      <c r="Y18" s="69">
        <f t="shared" si="3"/>
        <v>0</v>
      </c>
      <c r="Z18" s="131">
        <f t="shared" si="4"/>
        <v>0</v>
      </c>
      <c r="AA18" s="69">
        <f t="shared" si="17"/>
        <v>0</v>
      </c>
      <c r="AB18" s="131">
        <f t="shared" si="5"/>
        <v>0</v>
      </c>
      <c r="AC18" s="69">
        <f t="shared" si="6"/>
        <v>0</v>
      </c>
      <c r="AD18" s="131">
        <f t="shared" si="7"/>
        <v>0</v>
      </c>
      <c r="AE18" s="69">
        <f t="shared" si="8"/>
        <v>0</v>
      </c>
      <c r="AF18" s="131">
        <f t="shared" si="9"/>
        <v>0</v>
      </c>
      <c r="AG18" s="158">
        <f t="shared" si="10"/>
        <v>0</v>
      </c>
      <c r="AI18" s="71" t="str">
        <f t="shared" si="11"/>
        <v/>
      </c>
      <c r="AJ18" s="76"/>
      <c r="AN18" s="71" t="str">
        <f t="shared" si="12"/>
        <v/>
      </c>
      <c r="AO18">
        <v>0</v>
      </c>
      <c r="AP18" t="e">
        <f t="shared" si="18"/>
        <v>#VALUE!</v>
      </c>
      <c r="AS18" s="124" t="e">
        <f>LARGE($AN$16:$AN$50,3)</f>
        <v>#NUM!</v>
      </c>
    </row>
    <row r="19" spans="1:45" ht="15.75" x14ac:dyDescent="0.3">
      <c r="A19" s="208"/>
      <c r="B19" s="208"/>
      <c r="C19" s="208"/>
      <c r="D19" s="12"/>
      <c r="E19" s="4" t="str">
        <f t="shared" si="0"/>
        <v/>
      </c>
      <c r="F19" s="27" t="str">
        <f t="shared" si="1"/>
        <v/>
      </c>
      <c r="G19" s="37">
        <f t="shared" si="13"/>
        <v>0</v>
      </c>
      <c r="H19" s="27" t="str">
        <f t="shared" si="14"/>
        <v/>
      </c>
      <c r="I19" s="36" t="str">
        <f t="shared" si="15"/>
        <v/>
      </c>
      <c r="J19" s="84"/>
      <c r="K19" s="28" t="str">
        <f t="shared" si="16"/>
        <v/>
      </c>
      <c r="L19" s="29"/>
      <c r="M19" s="172"/>
      <c r="N19" s="159"/>
      <c r="O19" s="145"/>
      <c r="P19" s="151"/>
      <c r="Q19" s="145"/>
      <c r="R19" s="151"/>
      <c r="S19" s="145"/>
      <c r="T19" s="147"/>
      <c r="U19" s="145"/>
      <c r="V19" s="147"/>
      <c r="W19" s="145"/>
      <c r="X19" s="131">
        <f t="shared" si="2"/>
        <v>0</v>
      </c>
      <c r="Y19" s="69">
        <f t="shared" si="3"/>
        <v>0</v>
      </c>
      <c r="Z19" s="131">
        <f t="shared" si="4"/>
        <v>0</v>
      </c>
      <c r="AA19" s="69">
        <f t="shared" si="17"/>
        <v>0</v>
      </c>
      <c r="AB19" s="131">
        <f t="shared" si="5"/>
        <v>0</v>
      </c>
      <c r="AC19" s="69">
        <f t="shared" si="6"/>
        <v>0</v>
      </c>
      <c r="AD19" s="131">
        <f t="shared" si="7"/>
        <v>0</v>
      </c>
      <c r="AE19" s="69">
        <f t="shared" si="8"/>
        <v>0</v>
      </c>
      <c r="AF19" s="131">
        <f t="shared" si="9"/>
        <v>0</v>
      </c>
      <c r="AG19" s="158">
        <f t="shared" si="10"/>
        <v>0</v>
      </c>
      <c r="AI19" s="71" t="str">
        <f t="shared" si="11"/>
        <v/>
      </c>
      <c r="AJ19" s="76"/>
      <c r="AN19" s="71" t="str">
        <f t="shared" si="12"/>
        <v/>
      </c>
      <c r="AO19">
        <v>0</v>
      </c>
      <c r="AP19" t="e">
        <f t="shared" si="18"/>
        <v>#VALUE!</v>
      </c>
      <c r="AS19" s="124" t="e">
        <f>LARGE($AN$16:$AN$50,4)</f>
        <v>#NUM!</v>
      </c>
    </row>
    <row r="20" spans="1:45" ht="15.75" x14ac:dyDescent="0.3">
      <c r="A20" s="208"/>
      <c r="B20" s="208"/>
      <c r="C20" s="208"/>
      <c r="D20" s="12"/>
      <c r="E20" s="4" t="str">
        <f t="shared" si="0"/>
        <v/>
      </c>
      <c r="F20" s="27" t="str">
        <f t="shared" si="1"/>
        <v/>
      </c>
      <c r="G20" s="37">
        <f t="shared" si="13"/>
        <v>0</v>
      </c>
      <c r="H20" s="27" t="str">
        <f t="shared" si="14"/>
        <v/>
      </c>
      <c r="I20" s="36" t="str">
        <f t="shared" si="15"/>
        <v/>
      </c>
      <c r="J20" s="84"/>
      <c r="K20" s="28" t="str">
        <f t="shared" si="16"/>
        <v/>
      </c>
      <c r="L20" s="29"/>
      <c r="M20" s="172"/>
      <c r="N20" s="159"/>
      <c r="O20" s="145"/>
      <c r="P20" s="151"/>
      <c r="Q20" s="145"/>
      <c r="R20" s="151"/>
      <c r="S20" s="145"/>
      <c r="T20" s="147"/>
      <c r="U20" s="145"/>
      <c r="V20" s="147"/>
      <c r="W20" s="145"/>
      <c r="X20" s="131">
        <f t="shared" si="2"/>
        <v>0</v>
      </c>
      <c r="Y20" s="69">
        <f t="shared" si="3"/>
        <v>0</v>
      </c>
      <c r="Z20" s="131">
        <f t="shared" si="4"/>
        <v>0</v>
      </c>
      <c r="AA20" s="69">
        <f t="shared" si="17"/>
        <v>0</v>
      </c>
      <c r="AB20" s="131">
        <f t="shared" si="5"/>
        <v>0</v>
      </c>
      <c r="AC20" s="69">
        <f t="shared" si="6"/>
        <v>0</v>
      </c>
      <c r="AD20" s="131">
        <f t="shared" si="7"/>
        <v>0</v>
      </c>
      <c r="AE20" s="69">
        <f t="shared" si="8"/>
        <v>0</v>
      </c>
      <c r="AF20" s="131">
        <f t="shared" si="9"/>
        <v>0</v>
      </c>
      <c r="AG20" s="158">
        <f t="shared" si="10"/>
        <v>0</v>
      </c>
      <c r="AI20" s="71" t="str">
        <f t="shared" si="11"/>
        <v/>
      </c>
      <c r="AJ20" s="76"/>
      <c r="AN20" s="71" t="str">
        <f t="shared" si="12"/>
        <v/>
      </c>
      <c r="AO20">
        <v>0</v>
      </c>
      <c r="AP20" t="e">
        <f t="shared" si="18"/>
        <v>#VALUE!</v>
      </c>
      <c r="AS20" s="124" t="e">
        <f>LARGE($AN$16:$AN$50,5)</f>
        <v>#NUM!</v>
      </c>
    </row>
    <row r="21" spans="1:45" ht="15.75" x14ac:dyDescent="0.3">
      <c r="A21" s="208"/>
      <c r="B21" s="208"/>
      <c r="C21" s="208"/>
      <c r="D21" s="12"/>
      <c r="E21" s="4" t="str">
        <f t="shared" si="0"/>
        <v/>
      </c>
      <c r="F21" s="27" t="str">
        <f t="shared" si="1"/>
        <v/>
      </c>
      <c r="G21" s="37">
        <f t="shared" si="13"/>
        <v>0</v>
      </c>
      <c r="H21" s="27" t="str">
        <f t="shared" si="14"/>
        <v/>
      </c>
      <c r="I21" s="36" t="str">
        <f t="shared" si="15"/>
        <v/>
      </c>
      <c r="J21" s="84"/>
      <c r="K21" s="28" t="str">
        <f t="shared" si="16"/>
        <v/>
      </c>
      <c r="L21" s="29"/>
      <c r="M21" s="172"/>
      <c r="N21" s="159"/>
      <c r="O21" s="145"/>
      <c r="P21" s="151"/>
      <c r="Q21" s="145"/>
      <c r="R21" s="151"/>
      <c r="S21" s="145"/>
      <c r="T21" s="147"/>
      <c r="U21" s="145"/>
      <c r="V21" s="147"/>
      <c r="W21" s="145"/>
      <c r="X21" s="131">
        <f t="shared" si="2"/>
        <v>0</v>
      </c>
      <c r="Y21" s="69">
        <f t="shared" si="3"/>
        <v>0</v>
      </c>
      <c r="Z21" s="131">
        <f t="shared" si="4"/>
        <v>0</v>
      </c>
      <c r="AA21" s="69">
        <f t="shared" si="17"/>
        <v>0</v>
      </c>
      <c r="AB21" s="131">
        <f t="shared" si="5"/>
        <v>0</v>
      </c>
      <c r="AC21" s="69">
        <f t="shared" si="6"/>
        <v>0</v>
      </c>
      <c r="AD21" s="131">
        <f t="shared" si="7"/>
        <v>0</v>
      </c>
      <c r="AE21" s="69">
        <f t="shared" si="8"/>
        <v>0</v>
      </c>
      <c r="AF21" s="131">
        <f t="shared" si="9"/>
        <v>0</v>
      </c>
      <c r="AG21" s="158">
        <f t="shared" si="10"/>
        <v>0</v>
      </c>
      <c r="AI21" s="71" t="str">
        <f t="shared" si="11"/>
        <v/>
      </c>
      <c r="AJ21" s="76"/>
      <c r="AN21" s="71" t="str">
        <f t="shared" si="12"/>
        <v/>
      </c>
      <c r="AO21">
        <v>0</v>
      </c>
      <c r="AP21" t="e">
        <f t="shared" si="18"/>
        <v>#VALUE!</v>
      </c>
      <c r="AS21" s="124" t="e">
        <f>LARGE($AN$16:$AN$50,6)</f>
        <v>#NUM!</v>
      </c>
    </row>
    <row r="22" spans="1:45" ht="15.75" x14ac:dyDescent="0.3">
      <c r="A22" s="208"/>
      <c r="B22" s="208"/>
      <c r="C22" s="208"/>
      <c r="D22" s="12"/>
      <c r="E22" s="4" t="str">
        <f t="shared" si="0"/>
        <v/>
      </c>
      <c r="F22" s="27" t="str">
        <f t="shared" si="1"/>
        <v/>
      </c>
      <c r="G22" s="37">
        <f t="shared" si="13"/>
        <v>0</v>
      </c>
      <c r="H22" s="27" t="str">
        <f t="shared" si="14"/>
        <v/>
      </c>
      <c r="I22" s="36" t="str">
        <f t="shared" si="15"/>
        <v/>
      </c>
      <c r="J22" s="84"/>
      <c r="K22" s="28" t="str">
        <f t="shared" si="16"/>
        <v/>
      </c>
      <c r="L22" s="29"/>
      <c r="M22" s="172"/>
      <c r="N22" s="159"/>
      <c r="O22" s="145"/>
      <c r="P22" s="151"/>
      <c r="Q22" s="145"/>
      <c r="R22" s="151"/>
      <c r="S22" s="145"/>
      <c r="T22" s="147"/>
      <c r="U22" s="145"/>
      <c r="V22" s="147"/>
      <c r="W22" s="145"/>
      <c r="X22" s="131">
        <f t="shared" si="2"/>
        <v>0</v>
      </c>
      <c r="Y22" s="69">
        <f t="shared" si="3"/>
        <v>0</v>
      </c>
      <c r="Z22" s="131">
        <f t="shared" si="4"/>
        <v>0</v>
      </c>
      <c r="AA22" s="69">
        <f t="shared" si="17"/>
        <v>0</v>
      </c>
      <c r="AB22" s="131">
        <f t="shared" si="5"/>
        <v>0</v>
      </c>
      <c r="AC22" s="69">
        <f t="shared" si="6"/>
        <v>0</v>
      </c>
      <c r="AD22" s="131">
        <f t="shared" si="7"/>
        <v>0</v>
      </c>
      <c r="AE22" s="69">
        <f t="shared" si="8"/>
        <v>0</v>
      </c>
      <c r="AF22" s="131">
        <f t="shared" si="9"/>
        <v>0</v>
      </c>
      <c r="AG22" s="158">
        <f t="shared" si="10"/>
        <v>0</v>
      </c>
      <c r="AI22" s="71" t="str">
        <f t="shared" si="11"/>
        <v/>
      </c>
      <c r="AJ22" s="76"/>
      <c r="AN22" s="71" t="str">
        <f t="shared" si="12"/>
        <v/>
      </c>
      <c r="AO22">
        <v>0</v>
      </c>
      <c r="AP22" t="e">
        <f t="shared" si="18"/>
        <v>#VALUE!</v>
      </c>
      <c r="AS22" s="124" t="e">
        <f>LARGE($AN$16:$AN$50,7)</f>
        <v>#NUM!</v>
      </c>
    </row>
    <row r="23" spans="1:45" ht="15.75" x14ac:dyDescent="0.3">
      <c r="A23" s="208"/>
      <c r="B23" s="208"/>
      <c r="C23" s="208"/>
      <c r="D23" s="12"/>
      <c r="E23" s="4" t="str">
        <f t="shared" si="0"/>
        <v/>
      </c>
      <c r="F23" s="27" t="str">
        <f t="shared" si="1"/>
        <v/>
      </c>
      <c r="G23" s="37">
        <f t="shared" si="13"/>
        <v>0</v>
      </c>
      <c r="H23" s="27" t="str">
        <f t="shared" si="14"/>
        <v/>
      </c>
      <c r="I23" s="36" t="str">
        <f t="shared" si="15"/>
        <v/>
      </c>
      <c r="J23" s="84"/>
      <c r="K23" s="28" t="str">
        <f t="shared" si="16"/>
        <v/>
      </c>
      <c r="L23" s="29"/>
      <c r="M23" s="172"/>
      <c r="N23" s="159"/>
      <c r="O23" s="145"/>
      <c r="P23" s="151"/>
      <c r="Q23" s="145"/>
      <c r="R23" s="151"/>
      <c r="S23" s="145"/>
      <c r="T23" s="147"/>
      <c r="U23" s="145"/>
      <c r="V23" s="147"/>
      <c r="W23" s="145"/>
      <c r="X23" s="131">
        <f t="shared" si="2"/>
        <v>0</v>
      </c>
      <c r="Y23" s="69">
        <f t="shared" si="3"/>
        <v>0</v>
      </c>
      <c r="Z23" s="131">
        <f t="shared" si="4"/>
        <v>0</v>
      </c>
      <c r="AA23" s="69">
        <f t="shared" si="17"/>
        <v>0</v>
      </c>
      <c r="AB23" s="131">
        <f t="shared" si="5"/>
        <v>0</v>
      </c>
      <c r="AC23" s="69">
        <f t="shared" si="6"/>
        <v>0</v>
      </c>
      <c r="AD23" s="131">
        <f t="shared" si="7"/>
        <v>0</v>
      </c>
      <c r="AE23" s="69">
        <f t="shared" si="8"/>
        <v>0</v>
      </c>
      <c r="AF23" s="131">
        <f t="shared" si="9"/>
        <v>0</v>
      </c>
      <c r="AG23" s="158">
        <f t="shared" si="10"/>
        <v>0</v>
      </c>
      <c r="AI23" s="71" t="str">
        <f t="shared" si="11"/>
        <v/>
      </c>
      <c r="AJ23" s="76"/>
      <c r="AN23" s="71" t="str">
        <f t="shared" si="12"/>
        <v/>
      </c>
      <c r="AO23">
        <v>0</v>
      </c>
      <c r="AP23" t="e">
        <f t="shared" si="18"/>
        <v>#VALUE!</v>
      </c>
      <c r="AS23" s="124" t="e">
        <f>LARGE($AN$16:$AN$50,8)</f>
        <v>#NUM!</v>
      </c>
    </row>
    <row r="24" spans="1:45" ht="16.5" thickBot="1" x14ac:dyDescent="0.35">
      <c r="A24" s="209" t="s">
        <v>371</v>
      </c>
      <c r="B24" s="209"/>
      <c r="C24" s="209"/>
      <c r="D24" s="209"/>
      <c r="E24" s="189"/>
      <c r="F24" s="27" t="str">
        <f t="shared" si="1"/>
        <v/>
      </c>
      <c r="G24" s="37">
        <f t="shared" si="13"/>
        <v>0</v>
      </c>
      <c r="H24" s="27"/>
      <c r="I24" s="36"/>
      <c r="J24" s="84"/>
      <c r="K24" s="28" t="str">
        <f t="shared" si="16"/>
        <v/>
      </c>
      <c r="L24" s="29"/>
      <c r="M24" s="172"/>
      <c r="N24" s="159"/>
      <c r="O24" s="145"/>
      <c r="P24" s="151"/>
      <c r="Q24" s="145"/>
      <c r="R24" s="151"/>
      <c r="S24" s="145"/>
      <c r="T24" s="147"/>
      <c r="U24" s="145"/>
      <c r="V24" s="147"/>
      <c r="W24" s="145"/>
      <c r="X24" s="131">
        <f t="shared" si="2"/>
        <v>0</v>
      </c>
      <c r="Y24" s="69">
        <f t="shared" si="3"/>
        <v>0</v>
      </c>
      <c r="Z24" s="131">
        <f t="shared" si="4"/>
        <v>0</v>
      </c>
      <c r="AA24" s="69">
        <f t="shared" si="17"/>
        <v>0</v>
      </c>
      <c r="AB24" s="131">
        <f t="shared" si="5"/>
        <v>0</v>
      </c>
      <c r="AC24" s="69">
        <f t="shared" si="6"/>
        <v>0</v>
      </c>
      <c r="AD24" s="131">
        <f t="shared" si="7"/>
        <v>0</v>
      </c>
      <c r="AE24" s="69">
        <f t="shared" si="8"/>
        <v>0</v>
      </c>
      <c r="AF24" s="131">
        <f t="shared" si="9"/>
        <v>0</v>
      </c>
      <c r="AG24" s="158">
        <f t="shared" si="10"/>
        <v>0</v>
      </c>
    </row>
    <row r="25" spans="1:45" ht="16.5" thickBot="1" x14ac:dyDescent="0.35">
      <c r="A25" s="203"/>
      <c r="B25" s="203"/>
      <c r="C25" s="203"/>
      <c r="D25" s="12"/>
      <c r="E25" s="4" t="str">
        <f>IF(D25="","",D25/$D$58)</f>
        <v/>
      </c>
      <c r="F25" s="27" t="str">
        <f t="shared" si="1"/>
        <v/>
      </c>
      <c r="G25" s="37">
        <f t="shared" si="13"/>
        <v>0</v>
      </c>
      <c r="H25" s="27" t="str">
        <f>IF(AND(E25&gt;=0.1,E25&lt;&gt;""),1,"")</f>
        <v/>
      </c>
      <c r="I25" s="36" t="str">
        <f t="shared" si="15"/>
        <v/>
      </c>
      <c r="J25" s="84"/>
      <c r="K25" s="28" t="str">
        <f t="shared" si="16"/>
        <v/>
      </c>
      <c r="L25" s="29"/>
      <c r="M25" s="172"/>
      <c r="N25" s="159"/>
      <c r="O25" s="145"/>
      <c r="P25" s="151"/>
      <c r="Q25" s="69">
        <f>IF(OR(A25=$E$155,A25=$E$156),E25,0)</f>
        <v>0</v>
      </c>
      <c r="R25" s="151"/>
      <c r="S25" s="145"/>
      <c r="T25" s="147"/>
      <c r="U25" s="145"/>
      <c r="V25" s="131">
        <f t="shared" ref="V25:V50" si="19">IF(OR(A25=$E$443,A25=$E$444,A25=$E$445,A25=$E$446,A25=$E$447,A25=$E$448,A25=$E$449,A25=$E$450,A25=$E$451,A25=$E$452,A25=$E$453),$E25,0)</f>
        <v>0</v>
      </c>
      <c r="W25" s="69">
        <f t="shared" ref="W25:W50" si="20">IF(OR(A25=$E$476,A25=$E$477,A25=$E$478,A25=$E$479,A25=$E$480),E25,0)</f>
        <v>0</v>
      </c>
      <c r="X25" s="131">
        <f t="shared" si="2"/>
        <v>0</v>
      </c>
      <c r="Y25" s="69">
        <f t="shared" si="3"/>
        <v>0</v>
      </c>
      <c r="Z25" s="131">
        <f t="shared" si="4"/>
        <v>0</v>
      </c>
      <c r="AA25" s="69">
        <f t="shared" si="17"/>
        <v>0</v>
      </c>
      <c r="AB25" s="131">
        <f t="shared" si="5"/>
        <v>0</v>
      </c>
      <c r="AC25" s="69">
        <f t="shared" si="6"/>
        <v>0</v>
      </c>
      <c r="AD25" s="131">
        <f t="shared" si="7"/>
        <v>0</v>
      </c>
      <c r="AE25" s="69">
        <f t="shared" si="8"/>
        <v>0</v>
      </c>
      <c r="AF25" s="131">
        <f t="shared" si="9"/>
        <v>0</v>
      </c>
      <c r="AG25" s="158">
        <f t="shared" si="10"/>
        <v>0</v>
      </c>
      <c r="AI25" s="72" t="str">
        <f>IF(A25="","",COUNTIF($A$25:$A$29,A25)=1)</f>
        <v/>
      </c>
      <c r="AJ25" s="78">
        <f>IF(OR(AI25=FALSE,AI26=FALSE,AI27=FALSE,AI28=FALSE,AI29=FALSE),1,0)</f>
        <v>0</v>
      </c>
      <c r="AN25" s="72" t="str">
        <f>IF(F25="klein",E25,"")</f>
        <v/>
      </c>
      <c r="AO25">
        <v>0</v>
      </c>
      <c r="AP25" t="e">
        <f t="shared" si="18"/>
        <v>#VALUE!</v>
      </c>
    </row>
    <row r="26" spans="1:45" ht="15.75" x14ac:dyDescent="0.3">
      <c r="A26" s="203"/>
      <c r="B26" s="203"/>
      <c r="C26" s="203"/>
      <c r="D26" s="12"/>
      <c r="E26" s="4" t="str">
        <f>IF(D26="","",D26/$D$58)</f>
        <v/>
      </c>
      <c r="F26" s="27" t="str">
        <f t="shared" si="1"/>
        <v/>
      </c>
      <c r="G26" s="37">
        <f t="shared" si="13"/>
        <v>0</v>
      </c>
      <c r="H26" s="27" t="str">
        <f t="shared" ref="H26:H29" si="21">IF(AND(E26&gt;=0.1,E26&lt;&gt;""),1,"")</f>
        <v/>
      </c>
      <c r="I26" s="36" t="str">
        <f t="shared" si="15"/>
        <v/>
      </c>
      <c r="J26" s="84"/>
      <c r="K26" s="28" t="str">
        <f t="shared" si="16"/>
        <v/>
      </c>
      <c r="L26" s="29"/>
      <c r="M26" s="172"/>
      <c r="N26" s="159"/>
      <c r="O26" s="145"/>
      <c r="P26" s="151"/>
      <c r="Q26" s="69">
        <f>IF(OR(A26=$E$155,A26=$E$156),E26,0)</f>
        <v>0</v>
      </c>
      <c r="R26" s="151"/>
      <c r="S26" s="145"/>
      <c r="T26" s="147"/>
      <c r="U26" s="145"/>
      <c r="V26" s="131">
        <f t="shared" si="19"/>
        <v>0</v>
      </c>
      <c r="W26" s="69">
        <f t="shared" si="20"/>
        <v>0</v>
      </c>
      <c r="X26" s="131">
        <f t="shared" si="2"/>
        <v>0</v>
      </c>
      <c r="Y26" s="69">
        <f t="shared" si="3"/>
        <v>0</v>
      </c>
      <c r="Z26" s="131">
        <f t="shared" si="4"/>
        <v>0</v>
      </c>
      <c r="AA26" s="69">
        <f t="shared" si="17"/>
        <v>0</v>
      </c>
      <c r="AB26" s="131">
        <f t="shared" si="5"/>
        <v>0</v>
      </c>
      <c r="AC26" s="69">
        <f t="shared" si="6"/>
        <v>0</v>
      </c>
      <c r="AD26" s="131">
        <f t="shared" si="7"/>
        <v>0</v>
      </c>
      <c r="AE26" s="69">
        <f t="shared" si="8"/>
        <v>0</v>
      </c>
      <c r="AF26" s="131">
        <f t="shared" si="9"/>
        <v>0</v>
      </c>
      <c r="AG26" s="158">
        <f t="shared" si="10"/>
        <v>0</v>
      </c>
      <c r="AI26" s="72" t="str">
        <f>IF(A26="","",COUNTIF($A$25:$A$29,A26)=1)</f>
        <v/>
      </c>
      <c r="AJ26" s="76"/>
      <c r="AN26" s="72" t="str">
        <f>IF(F26="klein",E26,"")</f>
        <v/>
      </c>
      <c r="AO26">
        <v>0</v>
      </c>
      <c r="AP26" t="e">
        <f t="shared" si="18"/>
        <v>#VALUE!</v>
      </c>
    </row>
    <row r="27" spans="1:45" ht="15.75" x14ac:dyDescent="0.3">
      <c r="A27" s="203"/>
      <c r="B27" s="203"/>
      <c r="C27" s="203"/>
      <c r="D27" s="12"/>
      <c r="E27" s="4" t="str">
        <f>IF(D27="","",D27/$D$58)</f>
        <v/>
      </c>
      <c r="F27" s="27" t="str">
        <f t="shared" si="1"/>
        <v/>
      </c>
      <c r="G27" s="37">
        <f t="shared" si="13"/>
        <v>0</v>
      </c>
      <c r="H27" s="27" t="str">
        <f t="shared" si="21"/>
        <v/>
      </c>
      <c r="I27" s="36" t="str">
        <f t="shared" si="15"/>
        <v/>
      </c>
      <c r="J27" s="84"/>
      <c r="K27" s="28" t="str">
        <f t="shared" si="16"/>
        <v/>
      </c>
      <c r="L27" s="29"/>
      <c r="M27" s="172"/>
      <c r="N27" s="159"/>
      <c r="O27" s="145"/>
      <c r="P27" s="151"/>
      <c r="Q27" s="69">
        <f>IF(OR(A27=$E$155,A27=$E$156),E27,0)</f>
        <v>0</v>
      </c>
      <c r="R27" s="151"/>
      <c r="S27" s="145"/>
      <c r="T27" s="147"/>
      <c r="U27" s="145"/>
      <c r="V27" s="131">
        <f t="shared" si="19"/>
        <v>0</v>
      </c>
      <c r="W27" s="69">
        <f t="shared" si="20"/>
        <v>0</v>
      </c>
      <c r="X27" s="131">
        <f t="shared" si="2"/>
        <v>0</v>
      </c>
      <c r="Y27" s="69">
        <f t="shared" si="3"/>
        <v>0</v>
      </c>
      <c r="Z27" s="131">
        <f t="shared" si="4"/>
        <v>0</v>
      </c>
      <c r="AA27" s="69">
        <f t="shared" si="17"/>
        <v>0</v>
      </c>
      <c r="AB27" s="131">
        <f t="shared" si="5"/>
        <v>0</v>
      </c>
      <c r="AC27" s="69">
        <f t="shared" si="6"/>
        <v>0</v>
      </c>
      <c r="AD27" s="131">
        <f t="shared" si="7"/>
        <v>0</v>
      </c>
      <c r="AE27" s="69">
        <f t="shared" si="8"/>
        <v>0</v>
      </c>
      <c r="AF27" s="131">
        <f t="shared" si="9"/>
        <v>0</v>
      </c>
      <c r="AG27" s="158">
        <f t="shared" si="10"/>
        <v>0</v>
      </c>
      <c r="AI27" s="72" t="str">
        <f>IF(A27="","",COUNTIF($A$25:$A$29,A27)=1)</f>
        <v/>
      </c>
      <c r="AJ27" s="76"/>
      <c r="AN27" s="72" t="str">
        <f>IF(F27="klein",E27,"")</f>
        <v/>
      </c>
      <c r="AO27">
        <v>0</v>
      </c>
      <c r="AP27" t="e">
        <f t="shared" si="18"/>
        <v>#VALUE!</v>
      </c>
    </row>
    <row r="28" spans="1:45" ht="15.75" x14ac:dyDescent="0.3">
      <c r="A28" s="203"/>
      <c r="B28" s="203"/>
      <c r="C28" s="203"/>
      <c r="D28" s="12"/>
      <c r="E28" s="4" t="str">
        <f>IF(D28="","",D28/$D$58)</f>
        <v/>
      </c>
      <c r="F28" s="27" t="str">
        <f t="shared" si="1"/>
        <v/>
      </c>
      <c r="G28" s="37">
        <f t="shared" si="13"/>
        <v>0</v>
      </c>
      <c r="H28" s="27" t="str">
        <f t="shared" si="21"/>
        <v/>
      </c>
      <c r="I28" s="36" t="str">
        <f t="shared" si="15"/>
        <v/>
      </c>
      <c r="J28" s="84"/>
      <c r="K28" s="28" t="str">
        <f t="shared" si="16"/>
        <v/>
      </c>
      <c r="L28" s="29"/>
      <c r="M28" s="172"/>
      <c r="N28" s="159"/>
      <c r="O28" s="145"/>
      <c r="P28" s="151"/>
      <c r="Q28" s="69">
        <f>IF(OR(A28=$E$155,A28=$E$156),E28,0)</f>
        <v>0</v>
      </c>
      <c r="R28" s="151"/>
      <c r="S28" s="145"/>
      <c r="T28" s="147"/>
      <c r="U28" s="145"/>
      <c r="V28" s="131">
        <f t="shared" si="19"/>
        <v>0</v>
      </c>
      <c r="W28" s="69">
        <f t="shared" si="20"/>
        <v>0</v>
      </c>
      <c r="X28" s="131">
        <f t="shared" si="2"/>
        <v>0</v>
      </c>
      <c r="Y28" s="69">
        <f t="shared" si="3"/>
        <v>0</v>
      </c>
      <c r="Z28" s="131">
        <f t="shared" si="4"/>
        <v>0</v>
      </c>
      <c r="AA28" s="69">
        <f t="shared" si="17"/>
        <v>0</v>
      </c>
      <c r="AB28" s="131">
        <f t="shared" si="5"/>
        <v>0</v>
      </c>
      <c r="AC28" s="69">
        <f t="shared" si="6"/>
        <v>0</v>
      </c>
      <c r="AD28" s="131">
        <f t="shared" si="7"/>
        <v>0</v>
      </c>
      <c r="AE28" s="69">
        <f t="shared" si="8"/>
        <v>0</v>
      </c>
      <c r="AF28" s="131">
        <f t="shared" si="9"/>
        <v>0</v>
      </c>
      <c r="AG28" s="158">
        <f t="shared" si="10"/>
        <v>0</v>
      </c>
      <c r="AI28" s="72" t="str">
        <f>IF(A28="","",COUNTIF($A$25:$A$29,A28)=1)</f>
        <v/>
      </c>
      <c r="AJ28" s="76"/>
      <c r="AN28" s="72" t="str">
        <f>IF(F28="klein",E28,"")</f>
        <v/>
      </c>
      <c r="AO28">
        <v>0</v>
      </c>
      <c r="AP28" t="e">
        <f t="shared" si="18"/>
        <v>#VALUE!</v>
      </c>
    </row>
    <row r="29" spans="1:45" ht="15.75" x14ac:dyDescent="0.3">
      <c r="A29" s="203"/>
      <c r="B29" s="203"/>
      <c r="C29" s="203"/>
      <c r="D29" s="12"/>
      <c r="E29" s="4" t="str">
        <f>IF(D29="","",D29/$D$58)</f>
        <v/>
      </c>
      <c r="F29" s="27" t="str">
        <f t="shared" si="1"/>
        <v/>
      </c>
      <c r="G29" s="37">
        <f t="shared" si="13"/>
        <v>0</v>
      </c>
      <c r="H29" s="27" t="str">
        <f t="shared" si="21"/>
        <v/>
      </c>
      <c r="I29" s="36" t="str">
        <f t="shared" si="15"/>
        <v/>
      </c>
      <c r="J29" s="84"/>
      <c r="K29" s="28" t="str">
        <f t="shared" si="16"/>
        <v/>
      </c>
      <c r="L29" s="29"/>
      <c r="M29" s="172"/>
      <c r="N29" s="159"/>
      <c r="O29" s="145"/>
      <c r="P29" s="151"/>
      <c r="Q29" s="69">
        <f>IF(OR(A29=$E$155,A29=$E$156),E29,0)</f>
        <v>0</v>
      </c>
      <c r="R29" s="151"/>
      <c r="S29" s="145"/>
      <c r="T29" s="147"/>
      <c r="U29" s="145"/>
      <c r="V29" s="131">
        <f t="shared" si="19"/>
        <v>0</v>
      </c>
      <c r="W29" s="69">
        <f t="shared" si="20"/>
        <v>0</v>
      </c>
      <c r="X29" s="131">
        <f t="shared" si="2"/>
        <v>0</v>
      </c>
      <c r="Y29" s="69">
        <f t="shared" si="3"/>
        <v>0</v>
      </c>
      <c r="Z29" s="131">
        <f t="shared" si="4"/>
        <v>0</v>
      </c>
      <c r="AA29" s="69">
        <f t="shared" si="17"/>
        <v>0</v>
      </c>
      <c r="AB29" s="131">
        <f t="shared" si="5"/>
        <v>0</v>
      </c>
      <c r="AC29" s="69">
        <f t="shared" si="6"/>
        <v>0</v>
      </c>
      <c r="AD29" s="131">
        <f t="shared" si="7"/>
        <v>0</v>
      </c>
      <c r="AE29" s="69">
        <f t="shared" si="8"/>
        <v>0</v>
      </c>
      <c r="AF29" s="131">
        <f t="shared" si="9"/>
        <v>0</v>
      </c>
      <c r="AG29" s="158">
        <f t="shared" si="10"/>
        <v>0</v>
      </c>
      <c r="AI29" s="72" t="str">
        <f>IF(A29="","",COUNTIF($A$25:$A$29,A29)=1)</f>
        <v/>
      </c>
      <c r="AJ29" s="76"/>
      <c r="AN29" s="72" t="str">
        <f>IF(F29="klein",E29,"")</f>
        <v/>
      </c>
      <c r="AO29">
        <v>0</v>
      </c>
      <c r="AP29" t="e">
        <f t="shared" si="18"/>
        <v>#VALUE!</v>
      </c>
    </row>
    <row r="30" spans="1:45" ht="15.75" customHeight="1" thickBot="1" x14ac:dyDescent="0.35">
      <c r="A30" s="209" t="s">
        <v>372</v>
      </c>
      <c r="B30" s="209"/>
      <c r="C30" s="209"/>
      <c r="D30" s="1"/>
      <c r="F30" s="27" t="str">
        <f t="shared" si="1"/>
        <v/>
      </c>
      <c r="G30" s="37">
        <f t="shared" si="13"/>
        <v>0</v>
      </c>
      <c r="H30" s="27"/>
      <c r="I30" s="36"/>
      <c r="J30" s="84"/>
      <c r="K30" s="28" t="str">
        <f t="shared" si="16"/>
        <v/>
      </c>
      <c r="L30" s="29"/>
      <c r="M30" s="173"/>
      <c r="N30" s="160"/>
      <c r="O30" s="148"/>
      <c r="P30" s="152"/>
      <c r="Q30" s="69">
        <v>0</v>
      </c>
      <c r="R30" s="152"/>
      <c r="S30" s="148"/>
      <c r="T30" s="149"/>
      <c r="U30" s="148"/>
      <c r="V30" s="131">
        <f t="shared" si="19"/>
        <v>0</v>
      </c>
      <c r="W30" s="69">
        <f t="shared" si="20"/>
        <v>0</v>
      </c>
      <c r="X30" s="131">
        <f t="shared" si="2"/>
        <v>0</v>
      </c>
      <c r="Y30" s="69">
        <f t="shared" si="3"/>
        <v>0</v>
      </c>
      <c r="Z30" s="131">
        <f t="shared" si="4"/>
        <v>0</v>
      </c>
      <c r="AA30" s="69">
        <f t="shared" si="17"/>
        <v>0</v>
      </c>
      <c r="AB30" s="131">
        <f t="shared" si="5"/>
        <v>0</v>
      </c>
      <c r="AC30" s="69">
        <f t="shared" si="6"/>
        <v>0</v>
      </c>
      <c r="AD30" s="131">
        <f t="shared" si="7"/>
        <v>0</v>
      </c>
      <c r="AE30" s="69">
        <f t="shared" si="8"/>
        <v>0</v>
      </c>
      <c r="AF30" s="131">
        <f t="shared" si="9"/>
        <v>0</v>
      </c>
      <c r="AG30" s="158">
        <f t="shared" si="10"/>
        <v>0</v>
      </c>
    </row>
    <row r="31" spans="1:45" ht="16.5" thickBot="1" x14ac:dyDescent="0.35">
      <c r="A31" s="191"/>
      <c r="B31" s="192"/>
      <c r="C31" s="193"/>
      <c r="D31" s="12"/>
      <c r="E31" s="4" t="str">
        <f t="shared" ref="E31:E50" si="22">IF(D31="","",D31/$D$58)</f>
        <v/>
      </c>
      <c r="F31" s="27" t="str">
        <f>IF(AND(E31&lt;0.1,$H$58&gt;=5),"",IF(E31="","",IF(ISERROR(IF(E31&lt;0.1,"klein",IF(E31&gt;0.3,"groß",""))),"",IF(E31&lt;0.1,"klein",IF(E31&gt;0.3,"groß","")))))</f>
        <v/>
      </c>
      <c r="G31" s="37">
        <f t="shared" si="13"/>
        <v>0</v>
      </c>
      <c r="H31" s="27" t="str">
        <f>IF(G31&gt;=0.1,1,IF(AND(E31&gt;=0.1,E31&lt;=0.3),1,""))</f>
        <v/>
      </c>
      <c r="I31" s="36" t="str">
        <f t="shared" si="15"/>
        <v/>
      </c>
      <c r="J31" s="84"/>
      <c r="K31" s="28" t="str">
        <f>IF(AND(F31="groß",G31&gt;=0.3),"",IF(F31="groß",1,""))</f>
        <v/>
      </c>
      <c r="L31" s="30" t="str">
        <f t="shared" ref="L31:L50" si="23">IF(OR(A31=$C$267,A31=$C$268),1,"")</f>
        <v/>
      </c>
      <c r="M31" s="174" t="str">
        <f t="shared" ref="M31:M50" si="24">IF(OR(A31=$C$267,A31=$C$268),D31,"")</f>
        <v/>
      </c>
      <c r="N31" s="161">
        <f t="shared" ref="N31:N50" si="25">IF(OR(A31=$E$137,A31=$E$138),E31,0)</f>
        <v>0</v>
      </c>
      <c r="O31" s="69">
        <f t="shared" ref="O31:O50" si="26">IF(OR(A31=$E$143,A31=$E$144),E31,0)</f>
        <v>0</v>
      </c>
      <c r="P31" s="131">
        <f t="shared" ref="P31:P50" si="27">IF(OR(A31=$E$149,A31=$E$150),E31,0)</f>
        <v>0</v>
      </c>
      <c r="Q31" s="69">
        <f t="shared" ref="Q31:Q50" si="28">IF(OR(A31=$E$155,A31=$E$156),E31,0)</f>
        <v>0</v>
      </c>
      <c r="R31" s="131">
        <f t="shared" ref="R31:R50" si="29">IF(OR(A31=$E$161,A31=$E$162,A31=$E$163,A31=$E$164),E31,0)</f>
        <v>0</v>
      </c>
      <c r="S31" s="69">
        <f t="shared" ref="S31:S50" si="30">IF(OR(A31=$E$176,A31=$E$177),E31,0)</f>
        <v>0</v>
      </c>
      <c r="T31" s="70">
        <f t="shared" ref="T31:T50" si="31">IF(OR(A31=$E$182,A31=$E$183),E31,0)</f>
        <v>0</v>
      </c>
      <c r="U31" s="69">
        <f t="shared" ref="U31:U50" si="32">IF(OR(A31=$E$188,A31=$E$189,A31=$E$190),E31,0)</f>
        <v>0</v>
      </c>
      <c r="V31" s="131">
        <f t="shared" si="19"/>
        <v>0</v>
      </c>
      <c r="W31" s="69">
        <f t="shared" si="20"/>
        <v>0</v>
      </c>
      <c r="X31" s="131">
        <f t="shared" si="2"/>
        <v>0</v>
      </c>
      <c r="Y31" s="69">
        <f t="shared" si="3"/>
        <v>0</v>
      </c>
      <c r="Z31" s="131">
        <f t="shared" si="4"/>
        <v>0</v>
      </c>
      <c r="AA31" s="69">
        <f t="shared" si="17"/>
        <v>0</v>
      </c>
      <c r="AB31" s="131">
        <f t="shared" si="5"/>
        <v>0</v>
      </c>
      <c r="AC31" s="69">
        <f t="shared" si="6"/>
        <v>0</v>
      </c>
      <c r="AD31" s="131">
        <f t="shared" si="7"/>
        <v>0</v>
      </c>
      <c r="AE31" s="69">
        <f t="shared" si="8"/>
        <v>0</v>
      </c>
      <c r="AF31" s="131">
        <f t="shared" si="9"/>
        <v>0</v>
      </c>
      <c r="AG31" s="158">
        <f t="shared" si="10"/>
        <v>0</v>
      </c>
      <c r="AI31" s="73" t="str">
        <f t="shared" ref="AI31:AI50" si="33">IF(A31="","",COUNTIF($A$31:$A$50,A31)=1)</f>
        <v/>
      </c>
      <c r="AJ31" s="80">
        <f>IF(OR(AI31=FALSE,AI32=FALSE,AI33=FALSE,AI34=FALSE,AI35=FALSE,AI36=FALSE,AI37=FALSE,AI38=FALSE,AI39=FALSE,AI40=FALSE,AI41=FALSE,AI42=FALSE,AI43=FALSE,AI44=FALSE,AI45=FALSE,AI46=FALSE,AI47=FALSE,AI48=FALSE,AI49=FALSE,AI50=FALSE),1,0)</f>
        <v>0</v>
      </c>
      <c r="AN31" s="73" t="str">
        <f t="shared" ref="AN31:AN50" si="34">IF(F31="klein",E31,"")</f>
        <v/>
      </c>
      <c r="AO31">
        <v>0</v>
      </c>
      <c r="AP31" t="e">
        <f t="shared" si="18"/>
        <v>#VALUE!</v>
      </c>
    </row>
    <row r="32" spans="1:45" ht="15.75" x14ac:dyDescent="0.3">
      <c r="A32" s="191"/>
      <c r="B32" s="192"/>
      <c r="C32" s="193"/>
      <c r="D32" s="12"/>
      <c r="E32" s="4" t="str">
        <f t="shared" si="22"/>
        <v/>
      </c>
      <c r="F32" s="27" t="str">
        <f t="shared" si="1"/>
        <v/>
      </c>
      <c r="G32" s="37">
        <f t="shared" si="13"/>
        <v>0</v>
      </c>
      <c r="H32" s="27" t="str">
        <f t="shared" ref="H32:H50" si="35">IF(G32&gt;=0.1,1,IF(AND(E32&gt;=0.1,E32&lt;=0.3),1,""))</f>
        <v/>
      </c>
      <c r="I32" s="36" t="str">
        <f t="shared" si="15"/>
        <v/>
      </c>
      <c r="J32" s="84"/>
      <c r="K32" s="28" t="str">
        <f>IF(AND(F32="groß",G32&gt;=0.3),"",IF(F32="groß",1,""))</f>
        <v/>
      </c>
      <c r="L32" s="30" t="str">
        <f t="shared" si="23"/>
        <v/>
      </c>
      <c r="M32" s="174" t="str">
        <f t="shared" si="24"/>
        <v/>
      </c>
      <c r="N32" s="161">
        <f t="shared" si="25"/>
        <v>0</v>
      </c>
      <c r="O32" s="69">
        <f t="shared" si="26"/>
        <v>0</v>
      </c>
      <c r="P32" s="131">
        <f t="shared" si="27"/>
        <v>0</v>
      </c>
      <c r="Q32" s="69">
        <f t="shared" si="28"/>
        <v>0</v>
      </c>
      <c r="R32" s="131">
        <f t="shared" si="29"/>
        <v>0</v>
      </c>
      <c r="S32" s="69">
        <f t="shared" si="30"/>
        <v>0</v>
      </c>
      <c r="T32" s="70">
        <f t="shared" si="31"/>
        <v>0</v>
      </c>
      <c r="U32" s="69">
        <f t="shared" si="32"/>
        <v>0</v>
      </c>
      <c r="V32" s="131">
        <f t="shared" si="19"/>
        <v>0</v>
      </c>
      <c r="W32" s="69">
        <f t="shared" si="20"/>
        <v>0</v>
      </c>
      <c r="X32" s="131">
        <f t="shared" si="2"/>
        <v>0</v>
      </c>
      <c r="Y32" s="69">
        <f t="shared" si="3"/>
        <v>0</v>
      </c>
      <c r="Z32" s="131">
        <f t="shared" si="4"/>
        <v>0</v>
      </c>
      <c r="AA32" s="69">
        <f t="shared" si="17"/>
        <v>0</v>
      </c>
      <c r="AB32" s="131">
        <f t="shared" si="5"/>
        <v>0</v>
      </c>
      <c r="AC32" s="69">
        <f t="shared" si="6"/>
        <v>0</v>
      </c>
      <c r="AD32" s="131">
        <f t="shared" si="7"/>
        <v>0</v>
      </c>
      <c r="AE32" s="69">
        <f t="shared" si="8"/>
        <v>0</v>
      </c>
      <c r="AF32" s="131">
        <f t="shared" si="9"/>
        <v>0</v>
      </c>
      <c r="AG32" s="158">
        <f t="shared" si="10"/>
        <v>0</v>
      </c>
      <c r="AI32" s="73" t="str">
        <f t="shared" si="33"/>
        <v/>
      </c>
      <c r="AJ32" s="76"/>
      <c r="AN32" s="73" t="str">
        <f t="shared" si="34"/>
        <v/>
      </c>
      <c r="AO32">
        <v>0</v>
      </c>
      <c r="AP32" t="e">
        <f t="shared" si="18"/>
        <v>#VALUE!</v>
      </c>
    </row>
    <row r="33" spans="1:42" ht="15.75" x14ac:dyDescent="0.3">
      <c r="A33" s="191"/>
      <c r="B33" s="192"/>
      <c r="C33" s="193"/>
      <c r="D33" s="12"/>
      <c r="E33" s="4" t="str">
        <f t="shared" si="22"/>
        <v/>
      </c>
      <c r="F33" s="27" t="str">
        <f t="shared" si="1"/>
        <v/>
      </c>
      <c r="G33" s="37">
        <f t="shared" si="13"/>
        <v>0</v>
      </c>
      <c r="H33" s="27" t="str">
        <f t="shared" si="35"/>
        <v/>
      </c>
      <c r="I33" s="36" t="str">
        <f t="shared" si="15"/>
        <v/>
      </c>
      <c r="J33" s="84"/>
      <c r="K33" s="28" t="str">
        <f t="shared" si="16"/>
        <v/>
      </c>
      <c r="L33" s="30" t="str">
        <f t="shared" si="23"/>
        <v/>
      </c>
      <c r="M33" s="174" t="str">
        <f t="shared" si="24"/>
        <v/>
      </c>
      <c r="N33" s="161">
        <f t="shared" si="25"/>
        <v>0</v>
      </c>
      <c r="O33" s="69">
        <f t="shared" si="26"/>
        <v>0</v>
      </c>
      <c r="P33" s="131">
        <f t="shared" si="27"/>
        <v>0</v>
      </c>
      <c r="Q33" s="69">
        <f t="shared" si="28"/>
        <v>0</v>
      </c>
      <c r="R33" s="131">
        <f t="shared" si="29"/>
        <v>0</v>
      </c>
      <c r="S33" s="69">
        <f t="shared" si="30"/>
        <v>0</v>
      </c>
      <c r="T33" s="70">
        <f t="shared" si="31"/>
        <v>0</v>
      </c>
      <c r="U33" s="69">
        <f t="shared" si="32"/>
        <v>0</v>
      </c>
      <c r="V33" s="131">
        <f t="shared" si="19"/>
        <v>0</v>
      </c>
      <c r="W33" s="69">
        <f t="shared" si="20"/>
        <v>0</v>
      </c>
      <c r="X33" s="131">
        <f t="shared" si="2"/>
        <v>0</v>
      </c>
      <c r="Y33" s="69">
        <f t="shared" si="3"/>
        <v>0</v>
      </c>
      <c r="Z33" s="131">
        <f t="shared" si="4"/>
        <v>0</v>
      </c>
      <c r="AA33" s="69">
        <f t="shared" si="17"/>
        <v>0</v>
      </c>
      <c r="AB33" s="131">
        <f t="shared" si="5"/>
        <v>0</v>
      </c>
      <c r="AC33" s="69">
        <f t="shared" si="6"/>
        <v>0</v>
      </c>
      <c r="AD33" s="131">
        <f t="shared" si="7"/>
        <v>0</v>
      </c>
      <c r="AE33" s="69">
        <f t="shared" si="8"/>
        <v>0</v>
      </c>
      <c r="AF33" s="131">
        <f t="shared" si="9"/>
        <v>0</v>
      </c>
      <c r="AG33" s="158">
        <f t="shared" si="10"/>
        <v>0</v>
      </c>
      <c r="AI33" s="73" t="str">
        <f t="shared" si="33"/>
        <v/>
      </c>
      <c r="AJ33" s="76"/>
      <c r="AN33" s="73" t="str">
        <f t="shared" si="34"/>
        <v/>
      </c>
      <c r="AO33">
        <v>0</v>
      </c>
      <c r="AP33" t="e">
        <f t="shared" si="18"/>
        <v>#VALUE!</v>
      </c>
    </row>
    <row r="34" spans="1:42" ht="15.75" x14ac:dyDescent="0.3">
      <c r="A34" s="191"/>
      <c r="B34" s="192"/>
      <c r="C34" s="193"/>
      <c r="D34" s="12"/>
      <c r="E34" s="4" t="str">
        <f t="shared" si="22"/>
        <v/>
      </c>
      <c r="F34" s="27" t="str">
        <f t="shared" si="1"/>
        <v/>
      </c>
      <c r="G34" s="37">
        <f t="shared" si="13"/>
        <v>0</v>
      </c>
      <c r="H34" s="27" t="str">
        <f t="shared" si="35"/>
        <v/>
      </c>
      <c r="I34" s="36" t="str">
        <f t="shared" si="15"/>
        <v/>
      </c>
      <c r="J34" s="84"/>
      <c r="K34" s="28" t="str">
        <f t="shared" si="16"/>
        <v/>
      </c>
      <c r="L34" s="30" t="str">
        <f t="shared" si="23"/>
        <v/>
      </c>
      <c r="M34" s="174" t="str">
        <f t="shared" si="24"/>
        <v/>
      </c>
      <c r="N34" s="161">
        <f t="shared" si="25"/>
        <v>0</v>
      </c>
      <c r="O34" s="69">
        <f t="shared" si="26"/>
        <v>0</v>
      </c>
      <c r="P34" s="131">
        <f t="shared" si="27"/>
        <v>0</v>
      </c>
      <c r="Q34" s="69">
        <f t="shared" si="28"/>
        <v>0</v>
      </c>
      <c r="R34" s="131">
        <f t="shared" si="29"/>
        <v>0</v>
      </c>
      <c r="S34" s="69">
        <f t="shared" si="30"/>
        <v>0</v>
      </c>
      <c r="T34" s="70">
        <f t="shared" si="31"/>
        <v>0</v>
      </c>
      <c r="U34" s="69">
        <f t="shared" si="32"/>
        <v>0</v>
      </c>
      <c r="V34" s="131">
        <f t="shared" si="19"/>
        <v>0</v>
      </c>
      <c r="W34" s="69">
        <f t="shared" si="20"/>
        <v>0</v>
      </c>
      <c r="X34" s="131">
        <f t="shared" si="2"/>
        <v>0</v>
      </c>
      <c r="Y34" s="69">
        <f t="shared" si="3"/>
        <v>0</v>
      </c>
      <c r="Z34" s="131">
        <f t="shared" si="4"/>
        <v>0</v>
      </c>
      <c r="AA34" s="69">
        <f t="shared" si="17"/>
        <v>0</v>
      </c>
      <c r="AB34" s="131">
        <f t="shared" si="5"/>
        <v>0</v>
      </c>
      <c r="AC34" s="69">
        <f t="shared" si="6"/>
        <v>0</v>
      </c>
      <c r="AD34" s="131">
        <f t="shared" si="7"/>
        <v>0</v>
      </c>
      <c r="AE34" s="69">
        <f t="shared" si="8"/>
        <v>0</v>
      </c>
      <c r="AF34" s="131">
        <f t="shared" si="9"/>
        <v>0</v>
      </c>
      <c r="AG34" s="158">
        <f t="shared" si="10"/>
        <v>0</v>
      </c>
      <c r="AI34" s="73" t="str">
        <f t="shared" si="33"/>
        <v/>
      </c>
      <c r="AJ34" s="76"/>
      <c r="AN34" s="73" t="str">
        <f t="shared" si="34"/>
        <v/>
      </c>
      <c r="AO34">
        <v>0</v>
      </c>
      <c r="AP34" t="e">
        <f t="shared" si="18"/>
        <v>#VALUE!</v>
      </c>
    </row>
    <row r="35" spans="1:42" ht="15.75" x14ac:dyDescent="0.3">
      <c r="A35" s="191"/>
      <c r="B35" s="192"/>
      <c r="C35" s="193"/>
      <c r="D35" s="12"/>
      <c r="E35" s="4" t="str">
        <f t="shared" si="22"/>
        <v/>
      </c>
      <c r="F35" s="27" t="str">
        <f t="shared" si="1"/>
        <v/>
      </c>
      <c r="G35" s="37">
        <f t="shared" si="13"/>
        <v>0</v>
      </c>
      <c r="H35" s="27" t="str">
        <f t="shared" si="35"/>
        <v/>
      </c>
      <c r="I35" s="36" t="str">
        <f t="shared" si="15"/>
        <v/>
      </c>
      <c r="J35" s="84"/>
      <c r="K35" s="28" t="str">
        <f t="shared" si="16"/>
        <v/>
      </c>
      <c r="L35" s="30" t="str">
        <f t="shared" si="23"/>
        <v/>
      </c>
      <c r="M35" s="174" t="str">
        <f t="shared" si="24"/>
        <v/>
      </c>
      <c r="N35" s="161">
        <f t="shared" si="25"/>
        <v>0</v>
      </c>
      <c r="O35" s="69">
        <f t="shared" si="26"/>
        <v>0</v>
      </c>
      <c r="P35" s="131">
        <f t="shared" si="27"/>
        <v>0</v>
      </c>
      <c r="Q35" s="69">
        <f t="shared" si="28"/>
        <v>0</v>
      </c>
      <c r="R35" s="131">
        <f t="shared" si="29"/>
        <v>0</v>
      </c>
      <c r="S35" s="69">
        <f t="shared" si="30"/>
        <v>0</v>
      </c>
      <c r="T35" s="70">
        <f t="shared" si="31"/>
        <v>0</v>
      </c>
      <c r="U35" s="69">
        <f t="shared" si="32"/>
        <v>0</v>
      </c>
      <c r="V35" s="131">
        <f t="shared" si="19"/>
        <v>0</v>
      </c>
      <c r="W35" s="69">
        <f t="shared" si="20"/>
        <v>0</v>
      </c>
      <c r="X35" s="131">
        <f t="shared" si="2"/>
        <v>0</v>
      </c>
      <c r="Y35" s="69">
        <f t="shared" si="3"/>
        <v>0</v>
      </c>
      <c r="Z35" s="131">
        <f t="shared" si="4"/>
        <v>0</v>
      </c>
      <c r="AA35" s="69">
        <f t="shared" si="17"/>
        <v>0</v>
      </c>
      <c r="AB35" s="131">
        <f t="shared" si="5"/>
        <v>0</v>
      </c>
      <c r="AC35" s="69">
        <f t="shared" si="6"/>
        <v>0</v>
      </c>
      <c r="AD35" s="131">
        <f t="shared" si="7"/>
        <v>0</v>
      </c>
      <c r="AE35" s="69">
        <f t="shared" si="8"/>
        <v>0</v>
      </c>
      <c r="AF35" s="131">
        <f t="shared" si="9"/>
        <v>0</v>
      </c>
      <c r="AG35" s="158">
        <f t="shared" si="10"/>
        <v>0</v>
      </c>
      <c r="AI35" s="73" t="str">
        <f t="shared" si="33"/>
        <v/>
      </c>
      <c r="AJ35" s="76"/>
      <c r="AN35" s="73" t="str">
        <f t="shared" si="34"/>
        <v/>
      </c>
      <c r="AO35">
        <v>0</v>
      </c>
      <c r="AP35" t="e">
        <f t="shared" si="18"/>
        <v>#VALUE!</v>
      </c>
    </row>
    <row r="36" spans="1:42" ht="15.75" x14ac:dyDescent="0.3">
      <c r="A36" s="191"/>
      <c r="B36" s="192"/>
      <c r="C36" s="193"/>
      <c r="D36" s="12"/>
      <c r="E36" s="4" t="str">
        <f t="shared" si="22"/>
        <v/>
      </c>
      <c r="F36" s="27" t="str">
        <f t="shared" si="1"/>
        <v/>
      </c>
      <c r="G36" s="37">
        <f t="shared" si="13"/>
        <v>0</v>
      </c>
      <c r="H36" s="27" t="str">
        <f t="shared" si="35"/>
        <v/>
      </c>
      <c r="I36" s="36" t="str">
        <f t="shared" si="15"/>
        <v/>
      </c>
      <c r="J36" s="84"/>
      <c r="K36" s="28" t="str">
        <f t="shared" si="16"/>
        <v/>
      </c>
      <c r="L36" s="30" t="str">
        <f t="shared" si="23"/>
        <v/>
      </c>
      <c r="M36" s="174" t="str">
        <f t="shared" si="24"/>
        <v/>
      </c>
      <c r="N36" s="161">
        <f t="shared" si="25"/>
        <v>0</v>
      </c>
      <c r="O36" s="69">
        <f t="shared" si="26"/>
        <v>0</v>
      </c>
      <c r="P36" s="131">
        <f t="shared" si="27"/>
        <v>0</v>
      </c>
      <c r="Q36" s="69">
        <f t="shared" si="28"/>
        <v>0</v>
      </c>
      <c r="R36" s="131">
        <f t="shared" si="29"/>
        <v>0</v>
      </c>
      <c r="S36" s="69">
        <f t="shared" si="30"/>
        <v>0</v>
      </c>
      <c r="T36" s="70">
        <f t="shared" si="31"/>
        <v>0</v>
      </c>
      <c r="U36" s="69">
        <f t="shared" si="32"/>
        <v>0</v>
      </c>
      <c r="V36" s="131">
        <f t="shared" si="19"/>
        <v>0</v>
      </c>
      <c r="W36" s="69">
        <f t="shared" si="20"/>
        <v>0</v>
      </c>
      <c r="X36" s="131">
        <f t="shared" si="2"/>
        <v>0</v>
      </c>
      <c r="Y36" s="69">
        <f t="shared" si="3"/>
        <v>0</v>
      </c>
      <c r="Z36" s="131">
        <f t="shared" si="4"/>
        <v>0</v>
      </c>
      <c r="AA36" s="69">
        <f t="shared" si="17"/>
        <v>0</v>
      </c>
      <c r="AB36" s="131">
        <f t="shared" si="5"/>
        <v>0</v>
      </c>
      <c r="AC36" s="69">
        <f t="shared" si="6"/>
        <v>0</v>
      </c>
      <c r="AD36" s="131">
        <f t="shared" si="7"/>
        <v>0</v>
      </c>
      <c r="AE36" s="69">
        <f t="shared" si="8"/>
        <v>0</v>
      </c>
      <c r="AF36" s="131">
        <f t="shared" si="9"/>
        <v>0</v>
      </c>
      <c r="AG36" s="158">
        <f t="shared" si="10"/>
        <v>0</v>
      </c>
      <c r="AI36" s="73" t="str">
        <f t="shared" si="33"/>
        <v/>
      </c>
      <c r="AJ36" s="76"/>
      <c r="AN36" s="73" t="str">
        <f t="shared" si="34"/>
        <v/>
      </c>
      <c r="AO36">
        <v>0</v>
      </c>
      <c r="AP36" t="e">
        <f t="shared" si="18"/>
        <v>#VALUE!</v>
      </c>
    </row>
    <row r="37" spans="1:42" ht="15.75" x14ac:dyDescent="0.3">
      <c r="A37" s="191"/>
      <c r="B37" s="192"/>
      <c r="C37" s="193"/>
      <c r="D37" s="12"/>
      <c r="E37" s="4" t="str">
        <f t="shared" si="22"/>
        <v/>
      </c>
      <c r="F37" s="27" t="str">
        <f t="shared" si="1"/>
        <v/>
      </c>
      <c r="G37" s="37">
        <f t="shared" si="13"/>
        <v>0</v>
      </c>
      <c r="H37" s="27" t="str">
        <f t="shared" si="35"/>
        <v/>
      </c>
      <c r="I37" s="36" t="str">
        <f t="shared" si="15"/>
        <v/>
      </c>
      <c r="J37" s="84"/>
      <c r="K37" s="28" t="str">
        <f t="shared" si="16"/>
        <v/>
      </c>
      <c r="L37" s="30" t="str">
        <f t="shared" si="23"/>
        <v/>
      </c>
      <c r="M37" s="174" t="str">
        <f t="shared" si="24"/>
        <v/>
      </c>
      <c r="N37" s="161">
        <f t="shared" si="25"/>
        <v>0</v>
      </c>
      <c r="O37" s="69">
        <f t="shared" si="26"/>
        <v>0</v>
      </c>
      <c r="P37" s="131">
        <f t="shared" si="27"/>
        <v>0</v>
      </c>
      <c r="Q37" s="69">
        <f t="shared" si="28"/>
        <v>0</v>
      </c>
      <c r="R37" s="131">
        <f t="shared" si="29"/>
        <v>0</v>
      </c>
      <c r="S37" s="69">
        <f t="shared" si="30"/>
        <v>0</v>
      </c>
      <c r="T37" s="70">
        <f t="shared" si="31"/>
        <v>0</v>
      </c>
      <c r="U37" s="69">
        <f t="shared" si="32"/>
        <v>0</v>
      </c>
      <c r="V37" s="131">
        <f t="shared" si="19"/>
        <v>0</v>
      </c>
      <c r="W37" s="69">
        <f t="shared" si="20"/>
        <v>0</v>
      </c>
      <c r="X37" s="131">
        <f t="shared" si="2"/>
        <v>0</v>
      </c>
      <c r="Y37" s="69">
        <f t="shared" si="3"/>
        <v>0</v>
      </c>
      <c r="Z37" s="131">
        <f t="shared" si="4"/>
        <v>0</v>
      </c>
      <c r="AA37" s="69">
        <f t="shared" si="17"/>
        <v>0</v>
      </c>
      <c r="AB37" s="131">
        <f t="shared" si="5"/>
        <v>0</v>
      </c>
      <c r="AC37" s="69">
        <f t="shared" si="6"/>
        <v>0</v>
      </c>
      <c r="AD37" s="131">
        <f t="shared" si="7"/>
        <v>0</v>
      </c>
      <c r="AE37" s="69">
        <f t="shared" si="8"/>
        <v>0</v>
      </c>
      <c r="AF37" s="131">
        <f t="shared" si="9"/>
        <v>0</v>
      </c>
      <c r="AG37" s="158">
        <f t="shared" si="10"/>
        <v>0</v>
      </c>
      <c r="AI37" s="73" t="str">
        <f t="shared" si="33"/>
        <v/>
      </c>
      <c r="AJ37" s="76"/>
      <c r="AN37" s="73" t="str">
        <f t="shared" si="34"/>
        <v/>
      </c>
      <c r="AO37">
        <v>0</v>
      </c>
      <c r="AP37" t="e">
        <f t="shared" si="18"/>
        <v>#VALUE!</v>
      </c>
    </row>
    <row r="38" spans="1:42" ht="15.75" x14ac:dyDescent="0.3">
      <c r="A38" s="191"/>
      <c r="B38" s="192"/>
      <c r="C38" s="193"/>
      <c r="D38" s="12"/>
      <c r="E38" s="4" t="str">
        <f t="shared" si="22"/>
        <v/>
      </c>
      <c r="F38" s="27" t="str">
        <f t="shared" si="1"/>
        <v/>
      </c>
      <c r="G38" s="37">
        <f t="shared" si="13"/>
        <v>0</v>
      </c>
      <c r="H38" s="27" t="str">
        <f t="shared" si="35"/>
        <v/>
      </c>
      <c r="I38" s="36" t="str">
        <f t="shared" si="15"/>
        <v/>
      </c>
      <c r="J38" s="84"/>
      <c r="K38" s="28" t="str">
        <f t="shared" si="16"/>
        <v/>
      </c>
      <c r="L38" s="30" t="str">
        <f t="shared" si="23"/>
        <v/>
      </c>
      <c r="M38" s="174" t="str">
        <f t="shared" si="24"/>
        <v/>
      </c>
      <c r="N38" s="161">
        <f t="shared" si="25"/>
        <v>0</v>
      </c>
      <c r="O38" s="69">
        <f t="shared" si="26"/>
        <v>0</v>
      </c>
      <c r="P38" s="131">
        <f t="shared" si="27"/>
        <v>0</v>
      </c>
      <c r="Q38" s="69">
        <f t="shared" si="28"/>
        <v>0</v>
      </c>
      <c r="R38" s="131">
        <f t="shared" si="29"/>
        <v>0</v>
      </c>
      <c r="S38" s="69">
        <f t="shared" si="30"/>
        <v>0</v>
      </c>
      <c r="T38" s="70">
        <f t="shared" si="31"/>
        <v>0</v>
      </c>
      <c r="U38" s="69">
        <f t="shared" si="32"/>
        <v>0</v>
      </c>
      <c r="V38" s="131">
        <f t="shared" si="19"/>
        <v>0</v>
      </c>
      <c r="W38" s="69">
        <f t="shared" si="20"/>
        <v>0</v>
      </c>
      <c r="X38" s="131">
        <f t="shared" si="2"/>
        <v>0</v>
      </c>
      <c r="Y38" s="69">
        <f t="shared" si="3"/>
        <v>0</v>
      </c>
      <c r="Z38" s="131">
        <f t="shared" si="4"/>
        <v>0</v>
      </c>
      <c r="AA38" s="69">
        <f t="shared" si="17"/>
        <v>0</v>
      </c>
      <c r="AB38" s="131">
        <f t="shared" si="5"/>
        <v>0</v>
      </c>
      <c r="AC38" s="69">
        <f t="shared" si="6"/>
        <v>0</v>
      </c>
      <c r="AD38" s="131">
        <f t="shared" si="7"/>
        <v>0</v>
      </c>
      <c r="AE38" s="69">
        <f t="shared" si="8"/>
        <v>0</v>
      </c>
      <c r="AF38" s="131">
        <f t="shared" si="9"/>
        <v>0</v>
      </c>
      <c r="AG38" s="158">
        <f t="shared" si="10"/>
        <v>0</v>
      </c>
      <c r="AI38" s="73" t="str">
        <f t="shared" si="33"/>
        <v/>
      </c>
      <c r="AJ38" s="79"/>
      <c r="AN38" s="73" t="str">
        <f t="shared" si="34"/>
        <v/>
      </c>
      <c r="AO38">
        <v>0</v>
      </c>
      <c r="AP38" t="e">
        <f t="shared" si="18"/>
        <v>#VALUE!</v>
      </c>
    </row>
    <row r="39" spans="1:42" ht="15.75" x14ac:dyDescent="0.3">
      <c r="A39" s="191"/>
      <c r="B39" s="192"/>
      <c r="C39" s="193"/>
      <c r="D39" s="12"/>
      <c r="E39" s="4" t="str">
        <f t="shared" si="22"/>
        <v/>
      </c>
      <c r="F39" s="27" t="str">
        <f t="shared" si="1"/>
        <v/>
      </c>
      <c r="G39" s="37">
        <f t="shared" si="13"/>
        <v>0</v>
      </c>
      <c r="H39" s="27" t="str">
        <f t="shared" si="35"/>
        <v/>
      </c>
      <c r="I39" s="36" t="str">
        <f t="shared" si="15"/>
        <v/>
      </c>
      <c r="J39" s="84"/>
      <c r="K39" s="28" t="str">
        <f t="shared" si="16"/>
        <v/>
      </c>
      <c r="L39" s="30" t="str">
        <f t="shared" si="23"/>
        <v/>
      </c>
      <c r="M39" s="174" t="str">
        <f t="shared" si="24"/>
        <v/>
      </c>
      <c r="N39" s="161">
        <f t="shared" si="25"/>
        <v>0</v>
      </c>
      <c r="O39" s="69">
        <f t="shared" si="26"/>
        <v>0</v>
      </c>
      <c r="P39" s="131">
        <f t="shared" si="27"/>
        <v>0</v>
      </c>
      <c r="Q39" s="69">
        <f t="shared" si="28"/>
        <v>0</v>
      </c>
      <c r="R39" s="131">
        <f t="shared" si="29"/>
        <v>0</v>
      </c>
      <c r="S39" s="69">
        <f t="shared" si="30"/>
        <v>0</v>
      </c>
      <c r="T39" s="70">
        <f t="shared" si="31"/>
        <v>0</v>
      </c>
      <c r="U39" s="69">
        <f t="shared" si="32"/>
        <v>0</v>
      </c>
      <c r="V39" s="131">
        <f t="shared" si="19"/>
        <v>0</v>
      </c>
      <c r="W39" s="69">
        <f t="shared" si="20"/>
        <v>0</v>
      </c>
      <c r="X39" s="131">
        <f t="shared" si="2"/>
        <v>0</v>
      </c>
      <c r="Y39" s="69">
        <f t="shared" si="3"/>
        <v>0</v>
      </c>
      <c r="Z39" s="131">
        <f t="shared" si="4"/>
        <v>0</v>
      </c>
      <c r="AA39" s="69">
        <f t="shared" si="17"/>
        <v>0</v>
      </c>
      <c r="AB39" s="131">
        <f t="shared" si="5"/>
        <v>0</v>
      </c>
      <c r="AC39" s="69">
        <f t="shared" si="6"/>
        <v>0</v>
      </c>
      <c r="AD39" s="131">
        <f t="shared" si="7"/>
        <v>0</v>
      </c>
      <c r="AE39" s="69">
        <f t="shared" si="8"/>
        <v>0</v>
      </c>
      <c r="AF39" s="131">
        <f t="shared" si="9"/>
        <v>0</v>
      </c>
      <c r="AG39" s="158">
        <f t="shared" si="10"/>
        <v>0</v>
      </c>
      <c r="AI39" s="73" t="str">
        <f t="shared" si="33"/>
        <v/>
      </c>
      <c r="AJ39" s="76"/>
      <c r="AN39" s="73" t="str">
        <f t="shared" si="34"/>
        <v/>
      </c>
      <c r="AO39">
        <v>0</v>
      </c>
      <c r="AP39" t="e">
        <f t="shared" si="18"/>
        <v>#VALUE!</v>
      </c>
    </row>
    <row r="40" spans="1:42" ht="15.75" x14ac:dyDescent="0.3">
      <c r="A40" s="191"/>
      <c r="B40" s="192"/>
      <c r="C40" s="193"/>
      <c r="D40" s="12"/>
      <c r="E40" s="4" t="str">
        <f t="shared" si="22"/>
        <v/>
      </c>
      <c r="F40" s="27" t="str">
        <f t="shared" si="1"/>
        <v/>
      </c>
      <c r="G40" s="37">
        <f t="shared" si="13"/>
        <v>0</v>
      </c>
      <c r="H40" s="27" t="str">
        <f t="shared" si="35"/>
        <v/>
      </c>
      <c r="I40" s="36" t="str">
        <f t="shared" si="15"/>
        <v/>
      </c>
      <c r="J40" s="84"/>
      <c r="K40" s="28" t="str">
        <f t="shared" si="16"/>
        <v/>
      </c>
      <c r="L40" s="30" t="str">
        <f t="shared" si="23"/>
        <v/>
      </c>
      <c r="M40" s="174" t="str">
        <f t="shared" si="24"/>
        <v/>
      </c>
      <c r="N40" s="161">
        <f t="shared" si="25"/>
        <v>0</v>
      </c>
      <c r="O40" s="69">
        <f t="shared" si="26"/>
        <v>0</v>
      </c>
      <c r="P40" s="131">
        <f t="shared" si="27"/>
        <v>0</v>
      </c>
      <c r="Q40" s="69">
        <f t="shared" si="28"/>
        <v>0</v>
      </c>
      <c r="R40" s="131">
        <f t="shared" si="29"/>
        <v>0</v>
      </c>
      <c r="S40" s="69">
        <f t="shared" si="30"/>
        <v>0</v>
      </c>
      <c r="T40" s="70">
        <f t="shared" si="31"/>
        <v>0</v>
      </c>
      <c r="U40" s="69">
        <f t="shared" si="32"/>
        <v>0</v>
      </c>
      <c r="V40" s="131">
        <f t="shared" si="19"/>
        <v>0</v>
      </c>
      <c r="W40" s="69">
        <f t="shared" si="20"/>
        <v>0</v>
      </c>
      <c r="X40" s="131">
        <f t="shared" si="2"/>
        <v>0</v>
      </c>
      <c r="Y40" s="69">
        <f t="shared" si="3"/>
        <v>0</v>
      </c>
      <c r="Z40" s="131">
        <f t="shared" si="4"/>
        <v>0</v>
      </c>
      <c r="AA40" s="69">
        <f t="shared" si="17"/>
        <v>0</v>
      </c>
      <c r="AB40" s="131">
        <f t="shared" si="5"/>
        <v>0</v>
      </c>
      <c r="AC40" s="69">
        <f t="shared" si="6"/>
        <v>0</v>
      </c>
      <c r="AD40" s="131">
        <f t="shared" si="7"/>
        <v>0</v>
      </c>
      <c r="AE40" s="69">
        <f t="shared" si="8"/>
        <v>0</v>
      </c>
      <c r="AF40" s="131">
        <f t="shared" si="9"/>
        <v>0</v>
      </c>
      <c r="AG40" s="158">
        <f t="shared" si="10"/>
        <v>0</v>
      </c>
      <c r="AI40" s="73" t="str">
        <f t="shared" si="33"/>
        <v/>
      </c>
      <c r="AJ40" s="76"/>
      <c r="AN40" s="73" t="str">
        <f t="shared" si="34"/>
        <v/>
      </c>
      <c r="AO40">
        <v>0</v>
      </c>
      <c r="AP40" t="e">
        <f t="shared" si="18"/>
        <v>#VALUE!</v>
      </c>
    </row>
    <row r="41" spans="1:42" ht="15.75" x14ac:dyDescent="0.3">
      <c r="A41" s="191"/>
      <c r="B41" s="192"/>
      <c r="C41" s="193"/>
      <c r="D41" s="12"/>
      <c r="E41" s="4" t="str">
        <f t="shared" si="22"/>
        <v/>
      </c>
      <c r="F41" s="27" t="str">
        <f t="shared" si="1"/>
        <v/>
      </c>
      <c r="G41" s="37">
        <f t="shared" si="13"/>
        <v>0</v>
      </c>
      <c r="H41" s="27" t="str">
        <f t="shared" si="35"/>
        <v/>
      </c>
      <c r="I41" s="36" t="str">
        <f t="shared" si="15"/>
        <v/>
      </c>
      <c r="J41" s="84"/>
      <c r="K41" s="28" t="str">
        <f t="shared" si="16"/>
        <v/>
      </c>
      <c r="L41" s="30" t="str">
        <f t="shared" si="23"/>
        <v/>
      </c>
      <c r="M41" s="174" t="str">
        <f t="shared" si="24"/>
        <v/>
      </c>
      <c r="N41" s="161">
        <f t="shared" si="25"/>
        <v>0</v>
      </c>
      <c r="O41" s="69">
        <f t="shared" si="26"/>
        <v>0</v>
      </c>
      <c r="P41" s="131">
        <f t="shared" si="27"/>
        <v>0</v>
      </c>
      <c r="Q41" s="69">
        <f t="shared" si="28"/>
        <v>0</v>
      </c>
      <c r="R41" s="131">
        <f t="shared" si="29"/>
        <v>0</v>
      </c>
      <c r="S41" s="69">
        <f t="shared" si="30"/>
        <v>0</v>
      </c>
      <c r="T41" s="70">
        <f t="shared" si="31"/>
        <v>0</v>
      </c>
      <c r="U41" s="69">
        <f t="shared" si="32"/>
        <v>0</v>
      </c>
      <c r="V41" s="131">
        <f t="shared" si="19"/>
        <v>0</v>
      </c>
      <c r="W41" s="69">
        <f t="shared" si="20"/>
        <v>0</v>
      </c>
      <c r="X41" s="131">
        <f t="shared" si="2"/>
        <v>0</v>
      </c>
      <c r="Y41" s="69">
        <f t="shared" si="3"/>
        <v>0</v>
      </c>
      <c r="Z41" s="131">
        <f t="shared" si="4"/>
        <v>0</v>
      </c>
      <c r="AA41" s="69">
        <f t="shared" si="17"/>
        <v>0</v>
      </c>
      <c r="AB41" s="131">
        <f t="shared" si="5"/>
        <v>0</v>
      </c>
      <c r="AC41" s="69">
        <f t="shared" si="6"/>
        <v>0</v>
      </c>
      <c r="AD41" s="131">
        <f t="shared" si="7"/>
        <v>0</v>
      </c>
      <c r="AE41" s="69">
        <f t="shared" si="8"/>
        <v>0</v>
      </c>
      <c r="AF41" s="131">
        <f t="shared" si="9"/>
        <v>0</v>
      </c>
      <c r="AG41" s="158">
        <f t="shared" si="10"/>
        <v>0</v>
      </c>
      <c r="AI41" s="73" t="str">
        <f t="shared" si="33"/>
        <v/>
      </c>
      <c r="AJ41" s="76"/>
      <c r="AN41" s="73" t="str">
        <f t="shared" si="34"/>
        <v/>
      </c>
      <c r="AO41">
        <v>0</v>
      </c>
      <c r="AP41" t="e">
        <f t="shared" si="18"/>
        <v>#VALUE!</v>
      </c>
    </row>
    <row r="42" spans="1:42" ht="15.75" x14ac:dyDescent="0.3">
      <c r="A42" s="191"/>
      <c r="B42" s="192"/>
      <c r="C42" s="193"/>
      <c r="D42" s="12"/>
      <c r="E42" s="4" t="str">
        <f t="shared" si="22"/>
        <v/>
      </c>
      <c r="F42" s="27" t="str">
        <f t="shared" si="1"/>
        <v/>
      </c>
      <c r="G42" s="37">
        <f t="shared" si="13"/>
        <v>0</v>
      </c>
      <c r="H42" s="27" t="str">
        <f t="shared" si="35"/>
        <v/>
      </c>
      <c r="I42" s="36" t="str">
        <f t="shared" si="15"/>
        <v/>
      </c>
      <c r="J42" s="84"/>
      <c r="K42" s="28" t="str">
        <f t="shared" si="16"/>
        <v/>
      </c>
      <c r="L42" s="30" t="str">
        <f t="shared" si="23"/>
        <v/>
      </c>
      <c r="M42" s="174" t="str">
        <f t="shared" si="24"/>
        <v/>
      </c>
      <c r="N42" s="161">
        <f t="shared" si="25"/>
        <v>0</v>
      </c>
      <c r="O42" s="69">
        <f t="shared" si="26"/>
        <v>0</v>
      </c>
      <c r="P42" s="131">
        <f t="shared" si="27"/>
        <v>0</v>
      </c>
      <c r="Q42" s="69">
        <f t="shared" si="28"/>
        <v>0</v>
      </c>
      <c r="R42" s="131">
        <f t="shared" si="29"/>
        <v>0</v>
      </c>
      <c r="S42" s="69">
        <f t="shared" si="30"/>
        <v>0</v>
      </c>
      <c r="T42" s="70">
        <f t="shared" si="31"/>
        <v>0</v>
      </c>
      <c r="U42" s="69">
        <f t="shared" si="32"/>
        <v>0</v>
      </c>
      <c r="V42" s="131">
        <f t="shared" si="19"/>
        <v>0</v>
      </c>
      <c r="W42" s="69">
        <f t="shared" si="20"/>
        <v>0</v>
      </c>
      <c r="X42" s="131">
        <f t="shared" si="2"/>
        <v>0</v>
      </c>
      <c r="Y42" s="69">
        <f t="shared" si="3"/>
        <v>0</v>
      </c>
      <c r="Z42" s="131">
        <f t="shared" si="4"/>
        <v>0</v>
      </c>
      <c r="AA42" s="69">
        <f t="shared" si="17"/>
        <v>0</v>
      </c>
      <c r="AB42" s="131">
        <f t="shared" si="5"/>
        <v>0</v>
      </c>
      <c r="AC42" s="69">
        <f t="shared" si="6"/>
        <v>0</v>
      </c>
      <c r="AD42" s="131">
        <f t="shared" si="7"/>
        <v>0</v>
      </c>
      <c r="AE42" s="69">
        <f t="shared" si="8"/>
        <v>0</v>
      </c>
      <c r="AF42" s="131">
        <f t="shared" si="9"/>
        <v>0</v>
      </c>
      <c r="AG42" s="158">
        <f t="shared" si="10"/>
        <v>0</v>
      </c>
      <c r="AI42" s="73" t="str">
        <f t="shared" si="33"/>
        <v/>
      </c>
      <c r="AJ42" s="76"/>
      <c r="AN42" s="73" t="str">
        <f t="shared" si="34"/>
        <v/>
      </c>
      <c r="AO42">
        <v>0</v>
      </c>
      <c r="AP42" t="e">
        <f t="shared" si="18"/>
        <v>#VALUE!</v>
      </c>
    </row>
    <row r="43" spans="1:42" ht="15.75" x14ac:dyDescent="0.3">
      <c r="A43" s="191"/>
      <c r="B43" s="192"/>
      <c r="C43" s="193"/>
      <c r="D43" s="12"/>
      <c r="E43" s="4" t="str">
        <f t="shared" si="22"/>
        <v/>
      </c>
      <c r="F43" s="27" t="str">
        <f t="shared" si="1"/>
        <v/>
      </c>
      <c r="G43" s="37">
        <f t="shared" si="13"/>
        <v>0</v>
      </c>
      <c r="H43" s="27" t="str">
        <f t="shared" si="35"/>
        <v/>
      </c>
      <c r="I43" s="36" t="str">
        <f t="shared" si="15"/>
        <v/>
      </c>
      <c r="J43" s="84"/>
      <c r="K43" s="28" t="str">
        <f t="shared" si="16"/>
        <v/>
      </c>
      <c r="L43" s="30" t="str">
        <f t="shared" si="23"/>
        <v/>
      </c>
      <c r="M43" s="174" t="str">
        <f t="shared" si="24"/>
        <v/>
      </c>
      <c r="N43" s="161">
        <f t="shared" si="25"/>
        <v>0</v>
      </c>
      <c r="O43" s="69">
        <f t="shared" si="26"/>
        <v>0</v>
      </c>
      <c r="P43" s="131">
        <f t="shared" si="27"/>
        <v>0</v>
      </c>
      <c r="Q43" s="69">
        <f t="shared" si="28"/>
        <v>0</v>
      </c>
      <c r="R43" s="131">
        <f t="shared" si="29"/>
        <v>0</v>
      </c>
      <c r="S43" s="69">
        <f t="shared" si="30"/>
        <v>0</v>
      </c>
      <c r="T43" s="70">
        <f t="shared" si="31"/>
        <v>0</v>
      </c>
      <c r="U43" s="69">
        <f t="shared" si="32"/>
        <v>0</v>
      </c>
      <c r="V43" s="131">
        <f t="shared" si="19"/>
        <v>0</v>
      </c>
      <c r="W43" s="69">
        <f t="shared" si="20"/>
        <v>0</v>
      </c>
      <c r="X43" s="131">
        <f t="shared" si="2"/>
        <v>0</v>
      </c>
      <c r="Y43" s="69">
        <f t="shared" si="3"/>
        <v>0</v>
      </c>
      <c r="Z43" s="131">
        <f t="shared" si="4"/>
        <v>0</v>
      </c>
      <c r="AA43" s="69">
        <f t="shared" si="17"/>
        <v>0</v>
      </c>
      <c r="AB43" s="131">
        <f t="shared" si="5"/>
        <v>0</v>
      </c>
      <c r="AC43" s="69">
        <f t="shared" si="6"/>
        <v>0</v>
      </c>
      <c r="AD43" s="131">
        <f t="shared" si="7"/>
        <v>0</v>
      </c>
      <c r="AE43" s="69">
        <f t="shared" si="8"/>
        <v>0</v>
      </c>
      <c r="AF43" s="131">
        <f t="shared" si="9"/>
        <v>0</v>
      </c>
      <c r="AG43" s="158">
        <f t="shared" si="10"/>
        <v>0</v>
      </c>
      <c r="AI43" s="73" t="str">
        <f t="shared" si="33"/>
        <v/>
      </c>
      <c r="AJ43" s="76"/>
      <c r="AN43" s="73" t="str">
        <f t="shared" si="34"/>
        <v/>
      </c>
      <c r="AO43">
        <v>0</v>
      </c>
      <c r="AP43" t="e">
        <f t="shared" si="18"/>
        <v>#VALUE!</v>
      </c>
    </row>
    <row r="44" spans="1:42" ht="15.75" x14ac:dyDescent="0.3">
      <c r="A44" s="191"/>
      <c r="B44" s="192"/>
      <c r="C44" s="193"/>
      <c r="D44" s="12"/>
      <c r="E44" s="4" t="str">
        <f t="shared" si="22"/>
        <v/>
      </c>
      <c r="F44" s="27" t="str">
        <f t="shared" si="1"/>
        <v/>
      </c>
      <c r="G44" s="37">
        <f t="shared" si="13"/>
        <v>0</v>
      </c>
      <c r="H44" s="27" t="str">
        <f t="shared" si="35"/>
        <v/>
      </c>
      <c r="I44" s="36" t="str">
        <f t="shared" si="15"/>
        <v/>
      </c>
      <c r="J44" s="84"/>
      <c r="K44" s="28" t="str">
        <f t="shared" si="16"/>
        <v/>
      </c>
      <c r="L44" s="30" t="str">
        <f t="shared" si="23"/>
        <v/>
      </c>
      <c r="M44" s="174" t="str">
        <f t="shared" si="24"/>
        <v/>
      </c>
      <c r="N44" s="161">
        <f t="shared" si="25"/>
        <v>0</v>
      </c>
      <c r="O44" s="69">
        <f t="shared" si="26"/>
        <v>0</v>
      </c>
      <c r="P44" s="131">
        <f t="shared" si="27"/>
        <v>0</v>
      </c>
      <c r="Q44" s="69">
        <f t="shared" si="28"/>
        <v>0</v>
      </c>
      <c r="R44" s="131">
        <f t="shared" si="29"/>
        <v>0</v>
      </c>
      <c r="S44" s="69">
        <f t="shared" si="30"/>
        <v>0</v>
      </c>
      <c r="T44" s="70">
        <f t="shared" si="31"/>
        <v>0</v>
      </c>
      <c r="U44" s="69">
        <f t="shared" si="32"/>
        <v>0</v>
      </c>
      <c r="V44" s="131">
        <f t="shared" si="19"/>
        <v>0</v>
      </c>
      <c r="W44" s="69">
        <f t="shared" si="20"/>
        <v>0</v>
      </c>
      <c r="X44" s="131">
        <f t="shared" si="2"/>
        <v>0</v>
      </c>
      <c r="Y44" s="69">
        <f t="shared" si="3"/>
        <v>0</v>
      </c>
      <c r="Z44" s="131">
        <f t="shared" si="4"/>
        <v>0</v>
      </c>
      <c r="AA44" s="69">
        <f t="shared" si="17"/>
        <v>0</v>
      </c>
      <c r="AB44" s="131">
        <f t="shared" si="5"/>
        <v>0</v>
      </c>
      <c r="AC44" s="69">
        <f t="shared" si="6"/>
        <v>0</v>
      </c>
      <c r="AD44" s="131">
        <f t="shared" si="7"/>
        <v>0</v>
      </c>
      <c r="AE44" s="69">
        <f t="shared" si="8"/>
        <v>0</v>
      </c>
      <c r="AF44" s="131">
        <f t="shared" si="9"/>
        <v>0</v>
      </c>
      <c r="AG44" s="158">
        <f t="shared" si="10"/>
        <v>0</v>
      </c>
      <c r="AI44" s="73" t="str">
        <f t="shared" si="33"/>
        <v/>
      </c>
      <c r="AJ44" s="76"/>
      <c r="AN44" s="73" t="str">
        <f t="shared" si="34"/>
        <v/>
      </c>
      <c r="AO44">
        <v>0</v>
      </c>
      <c r="AP44" t="e">
        <f t="shared" si="18"/>
        <v>#VALUE!</v>
      </c>
    </row>
    <row r="45" spans="1:42" ht="15.75" x14ac:dyDescent="0.3">
      <c r="A45" s="191"/>
      <c r="B45" s="192"/>
      <c r="C45" s="193"/>
      <c r="D45" s="12"/>
      <c r="E45" s="4" t="str">
        <f t="shared" si="22"/>
        <v/>
      </c>
      <c r="F45" s="27" t="str">
        <f t="shared" si="1"/>
        <v/>
      </c>
      <c r="G45" s="37">
        <f t="shared" si="13"/>
        <v>0</v>
      </c>
      <c r="H45" s="27" t="str">
        <f t="shared" si="35"/>
        <v/>
      </c>
      <c r="I45" s="36" t="str">
        <f t="shared" si="15"/>
        <v/>
      </c>
      <c r="J45" s="84"/>
      <c r="K45" s="28" t="str">
        <f t="shared" si="16"/>
        <v/>
      </c>
      <c r="L45" s="30" t="str">
        <f t="shared" si="23"/>
        <v/>
      </c>
      <c r="M45" s="174" t="str">
        <f t="shared" si="24"/>
        <v/>
      </c>
      <c r="N45" s="161">
        <f t="shared" si="25"/>
        <v>0</v>
      </c>
      <c r="O45" s="69">
        <f t="shared" si="26"/>
        <v>0</v>
      </c>
      <c r="P45" s="131">
        <f t="shared" si="27"/>
        <v>0</v>
      </c>
      <c r="Q45" s="69">
        <f t="shared" si="28"/>
        <v>0</v>
      </c>
      <c r="R45" s="131">
        <f t="shared" si="29"/>
        <v>0</v>
      </c>
      <c r="S45" s="69">
        <f t="shared" si="30"/>
        <v>0</v>
      </c>
      <c r="T45" s="70">
        <f t="shared" si="31"/>
        <v>0</v>
      </c>
      <c r="U45" s="69">
        <f t="shared" si="32"/>
        <v>0</v>
      </c>
      <c r="V45" s="131">
        <f t="shared" si="19"/>
        <v>0</v>
      </c>
      <c r="W45" s="69">
        <f t="shared" si="20"/>
        <v>0</v>
      </c>
      <c r="X45" s="131">
        <f t="shared" si="2"/>
        <v>0</v>
      </c>
      <c r="Y45" s="69">
        <f t="shared" si="3"/>
        <v>0</v>
      </c>
      <c r="Z45" s="131">
        <f t="shared" si="4"/>
        <v>0</v>
      </c>
      <c r="AA45" s="69">
        <f t="shared" si="17"/>
        <v>0</v>
      </c>
      <c r="AB45" s="131">
        <f t="shared" si="5"/>
        <v>0</v>
      </c>
      <c r="AC45" s="69">
        <f t="shared" si="6"/>
        <v>0</v>
      </c>
      <c r="AD45" s="131">
        <f t="shared" si="7"/>
        <v>0</v>
      </c>
      <c r="AE45" s="69">
        <f t="shared" si="8"/>
        <v>0</v>
      </c>
      <c r="AF45" s="131">
        <f t="shared" si="9"/>
        <v>0</v>
      </c>
      <c r="AG45" s="158">
        <f t="shared" si="10"/>
        <v>0</v>
      </c>
      <c r="AI45" s="73" t="str">
        <f t="shared" si="33"/>
        <v/>
      </c>
      <c r="AJ45" s="76"/>
      <c r="AN45" s="73" t="str">
        <f t="shared" si="34"/>
        <v/>
      </c>
      <c r="AO45">
        <v>0</v>
      </c>
      <c r="AP45" t="e">
        <f t="shared" si="18"/>
        <v>#VALUE!</v>
      </c>
    </row>
    <row r="46" spans="1:42" ht="15.75" x14ac:dyDescent="0.3">
      <c r="A46" s="191"/>
      <c r="B46" s="192"/>
      <c r="C46" s="193"/>
      <c r="D46" s="12"/>
      <c r="E46" s="4" t="str">
        <f t="shared" si="22"/>
        <v/>
      </c>
      <c r="F46" s="27" t="str">
        <f t="shared" si="1"/>
        <v/>
      </c>
      <c r="G46" s="37">
        <f t="shared" si="13"/>
        <v>0</v>
      </c>
      <c r="H46" s="27" t="str">
        <f t="shared" si="35"/>
        <v/>
      </c>
      <c r="I46" s="36" t="str">
        <f t="shared" si="15"/>
        <v/>
      </c>
      <c r="J46" s="84"/>
      <c r="K46" s="28" t="str">
        <f t="shared" si="16"/>
        <v/>
      </c>
      <c r="L46" s="30" t="str">
        <f t="shared" si="23"/>
        <v/>
      </c>
      <c r="M46" s="174" t="str">
        <f t="shared" si="24"/>
        <v/>
      </c>
      <c r="N46" s="161">
        <f t="shared" si="25"/>
        <v>0</v>
      </c>
      <c r="O46" s="69">
        <f t="shared" si="26"/>
        <v>0</v>
      </c>
      <c r="P46" s="131">
        <f t="shared" si="27"/>
        <v>0</v>
      </c>
      <c r="Q46" s="69">
        <f t="shared" si="28"/>
        <v>0</v>
      </c>
      <c r="R46" s="131">
        <f t="shared" si="29"/>
        <v>0</v>
      </c>
      <c r="S46" s="69">
        <f t="shared" si="30"/>
        <v>0</v>
      </c>
      <c r="T46" s="70">
        <f t="shared" si="31"/>
        <v>0</v>
      </c>
      <c r="U46" s="69">
        <f t="shared" si="32"/>
        <v>0</v>
      </c>
      <c r="V46" s="131">
        <f t="shared" si="19"/>
        <v>0</v>
      </c>
      <c r="W46" s="69">
        <f t="shared" si="20"/>
        <v>0</v>
      </c>
      <c r="X46" s="131">
        <f t="shared" si="2"/>
        <v>0</v>
      </c>
      <c r="Y46" s="69">
        <f t="shared" si="3"/>
        <v>0</v>
      </c>
      <c r="Z46" s="131">
        <f t="shared" si="4"/>
        <v>0</v>
      </c>
      <c r="AA46" s="69">
        <f t="shared" si="17"/>
        <v>0</v>
      </c>
      <c r="AB46" s="131">
        <f t="shared" si="5"/>
        <v>0</v>
      </c>
      <c r="AC46" s="69">
        <f t="shared" si="6"/>
        <v>0</v>
      </c>
      <c r="AD46" s="131">
        <f t="shared" si="7"/>
        <v>0</v>
      </c>
      <c r="AE46" s="69">
        <f t="shared" si="8"/>
        <v>0</v>
      </c>
      <c r="AF46" s="131">
        <f t="shared" si="9"/>
        <v>0</v>
      </c>
      <c r="AG46" s="158">
        <f t="shared" si="10"/>
        <v>0</v>
      </c>
      <c r="AI46" s="73" t="str">
        <f t="shared" si="33"/>
        <v/>
      </c>
      <c r="AJ46" s="76"/>
      <c r="AN46" s="73" t="str">
        <f t="shared" si="34"/>
        <v/>
      </c>
      <c r="AO46">
        <v>0</v>
      </c>
      <c r="AP46" t="e">
        <f t="shared" si="18"/>
        <v>#VALUE!</v>
      </c>
    </row>
    <row r="47" spans="1:42" ht="15.75" x14ac:dyDescent="0.3">
      <c r="A47" s="191"/>
      <c r="B47" s="192"/>
      <c r="C47" s="193"/>
      <c r="D47" s="12"/>
      <c r="E47" s="4" t="str">
        <f t="shared" si="22"/>
        <v/>
      </c>
      <c r="F47" s="27" t="str">
        <f t="shared" si="1"/>
        <v/>
      </c>
      <c r="G47" s="37">
        <f t="shared" si="13"/>
        <v>0</v>
      </c>
      <c r="H47" s="27" t="str">
        <f t="shared" si="35"/>
        <v/>
      </c>
      <c r="I47" s="36" t="str">
        <f t="shared" si="15"/>
        <v/>
      </c>
      <c r="J47" s="84"/>
      <c r="K47" s="28" t="str">
        <f t="shared" si="16"/>
        <v/>
      </c>
      <c r="L47" s="30" t="str">
        <f t="shared" si="23"/>
        <v/>
      </c>
      <c r="M47" s="174" t="str">
        <f t="shared" si="24"/>
        <v/>
      </c>
      <c r="N47" s="161">
        <f t="shared" si="25"/>
        <v>0</v>
      </c>
      <c r="O47" s="69">
        <f t="shared" si="26"/>
        <v>0</v>
      </c>
      <c r="P47" s="131">
        <f t="shared" si="27"/>
        <v>0</v>
      </c>
      <c r="Q47" s="69">
        <f t="shared" si="28"/>
        <v>0</v>
      </c>
      <c r="R47" s="131">
        <f t="shared" si="29"/>
        <v>0</v>
      </c>
      <c r="S47" s="69">
        <f t="shared" si="30"/>
        <v>0</v>
      </c>
      <c r="T47" s="70">
        <f t="shared" si="31"/>
        <v>0</v>
      </c>
      <c r="U47" s="69">
        <f t="shared" si="32"/>
        <v>0</v>
      </c>
      <c r="V47" s="131">
        <f t="shared" si="19"/>
        <v>0</v>
      </c>
      <c r="W47" s="69">
        <f t="shared" si="20"/>
        <v>0</v>
      </c>
      <c r="X47" s="131">
        <f t="shared" si="2"/>
        <v>0</v>
      </c>
      <c r="Y47" s="69">
        <f t="shared" si="3"/>
        <v>0</v>
      </c>
      <c r="Z47" s="131">
        <f t="shared" si="4"/>
        <v>0</v>
      </c>
      <c r="AA47" s="69">
        <f t="shared" si="17"/>
        <v>0</v>
      </c>
      <c r="AB47" s="131">
        <f t="shared" si="5"/>
        <v>0</v>
      </c>
      <c r="AC47" s="69">
        <f t="shared" si="6"/>
        <v>0</v>
      </c>
      <c r="AD47" s="131">
        <f t="shared" si="7"/>
        <v>0</v>
      </c>
      <c r="AE47" s="69">
        <f t="shared" si="8"/>
        <v>0</v>
      </c>
      <c r="AF47" s="131">
        <f t="shared" si="9"/>
        <v>0</v>
      </c>
      <c r="AG47" s="158">
        <f t="shared" si="10"/>
        <v>0</v>
      </c>
      <c r="AI47" s="73" t="str">
        <f t="shared" si="33"/>
        <v/>
      </c>
      <c r="AJ47" s="76"/>
      <c r="AN47" s="73" t="str">
        <f t="shared" si="34"/>
        <v/>
      </c>
      <c r="AO47">
        <v>0</v>
      </c>
      <c r="AP47" t="e">
        <f t="shared" si="18"/>
        <v>#VALUE!</v>
      </c>
    </row>
    <row r="48" spans="1:42" ht="15.75" x14ac:dyDescent="0.3">
      <c r="A48" s="191"/>
      <c r="B48" s="192"/>
      <c r="C48" s="193"/>
      <c r="D48" s="12"/>
      <c r="E48" s="4" t="str">
        <f t="shared" si="22"/>
        <v/>
      </c>
      <c r="F48" s="27" t="str">
        <f t="shared" si="1"/>
        <v/>
      </c>
      <c r="G48" s="37">
        <f t="shared" si="13"/>
        <v>0</v>
      </c>
      <c r="H48" s="27" t="str">
        <f t="shared" si="35"/>
        <v/>
      </c>
      <c r="I48" s="36" t="str">
        <f t="shared" si="15"/>
        <v/>
      </c>
      <c r="J48" s="84"/>
      <c r="K48" s="28" t="str">
        <f t="shared" si="16"/>
        <v/>
      </c>
      <c r="L48" s="30" t="str">
        <f t="shared" si="23"/>
        <v/>
      </c>
      <c r="M48" s="174" t="str">
        <f t="shared" si="24"/>
        <v/>
      </c>
      <c r="N48" s="161">
        <f t="shared" si="25"/>
        <v>0</v>
      </c>
      <c r="O48" s="69">
        <f t="shared" si="26"/>
        <v>0</v>
      </c>
      <c r="P48" s="131">
        <f t="shared" si="27"/>
        <v>0</v>
      </c>
      <c r="Q48" s="69">
        <f t="shared" si="28"/>
        <v>0</v>
      </c>
      <c r="R48" s="131">
        <f t="shared" si="29"/>
        <v>0</v>
      </c>
      <c r="S48" s="69">
        <f t="shared" si="30"/>
        <v>0</v>
      </c>
      <c r="T48" s="70">
        <f t="shared" si="31"/>
        <v>0</v>
      </c>
      <c r="U48" s="69">
        <f t="shared" si="32"/>
        <v>0</v>
      </c>
      <c r="V48" s="131">
        <f t="shared" si="19"/>
        <v>0</v>
      </c>
      <c r="W48" s="69">
        <f t="shared" si="20"/>
        <v>0</v>
      </c>
      <c r="X48" s="131">
        <f t="shared" si="2"/>
        <v>0</v>
      </c>
      <c r="Y48" s="69">
        <f t="shared" si="3"/>
        <v>0</v>
      </c>
      <c r="Z48" s="131">
        <f t="shared" si="4"/>
        <v>0</v>
      </c>
      <c r="AA48" s="69">
        <f t="shared" si="17"/>
        <v>0</v>
      </c>
      <c r="AB48" s="131">
        <f t="shared" si="5"/>
        <v>0</v>
      </c>
      <c r="AC48" s="69">
        <f t="shared" si="6"/>
        <v>0</v>
      </c>
      <c r="AD48" s="131">
        <f t="shared" si="7"/>
        <v>0</v>
      </c>
      <c r="AE48" s="69">
        <f t="shared" si="8"/>
        <v>0</v>
      </c>
      <c r="AF48" s="131">
        <f t="shared" si="9"/>
        <v>0</v>
      </c>
      <c r="AG48" s="158">
        <f t="shared" si="10"/>
        <v>0</v>
      </c>
      <c r="AI48" s="73" t="str">
        <f t="shared" si="33"/>
        <v/>
      </c>
      <c r="AJ48" s="76"/>
      <c r="AN48" s="73" t="str">
        <f t="shared" si="34"/>
        <v/>
      </c>
      <c r="AO48">
        <v>0</v>
      </c>
      <c r="AP48" t="e">
        <f t="shared" si="18"/>
        <v>#VALUE!</v>
      </c>
    </row>
    <row r="49" spans="1:42" ht="15.75" x14ac:dyDescent="0.3">
      <c r="A49" s="191"/>
      <c r="B49" s="192"/>
      <c r="C49" s="193"/>
      <c r="D49" s="12"/>
      <c r="E49" s="4" t="str">
        <f t="shared" si="22"/>
        <v/>
      </c>
      <c r="F49" s="27" t="str">
        <f t="shared" si="1"/>
        <v/>
      </c>
      <c r="G49" s="37">
        <f t="shared" si="13"/>
        <v>0</v>
      </c>
      <c r="H49" s="27" t="str">
        <f t="shared" si="35"/>
        <v/>
      </c>
      <c r="I49" s="36" t="str">
        <f t="shared" si="15"/>
        <v/>
      </c>
      <c r="J49" s="84"/>
      <c r="K49" s="28" t="str">
        <f t="shared" si="16"/>
        <v/>
      </c>
      <c r="L49" s="30" t="str">
        <f t="shared" si="23"/>
        <v/>
      </c>
      <c r="M49" s="174" t="str">
        <f t="shared" si="24"/>
        <v/>
      </c>
      <c r="N49" s="161">
        <f t="shared" si="25"/>
        <v>0</v>
      </c>
      <c r="O49" s="69">
        <f t="shared" si="26"/>
        <v>0</v>
      </c>
      <c r="P49" s="131">
        <f t="shared" si="27"/>
        <v>0</v>
      </c>
      <c r="Q49" s="69">
        <f t="shared" si="28"/>
        <v>0</v>
      </c>
      <c r="R49" s="131">
        <f t="shared" si="29"/>
        <v>0</v>
      </c>
      <c r="S49" s="69">
        <f t="shared" si="30"/>
        <v>0</v>
      </c>
      <c r="T49" s="70">
        <f t="shared" si="31"/>
        <v>0</v>
      </c>
      <c r="U49" s="69">
        <f t="shared" si="32"/>
        <v>0</v>
      </c>
      <c r="V49" s="131">
        <f t="shared" si="19"/>
        <v>0</v>
      </c>
      <c r="W49" s="69">
        <f t="shared" si="20"/>
        <v>0</v>
      </c>
      <c r="X49" s="131">
        <f t="shared" si="2"/>
        <v>0</v>
      </c>
      <c r="Y49" s="69">
        <f t="shared" si="3"/>
        <v>0</v>
      </c>
      <c r="Z49" s="131">
        <f t="shared" si="4"/>
        <v>0</v>
      </c>
      <c r="AA49" s="69">
        <f t="shared" si="17"/>
        <v>0</v>
      </c>
      <c r="AB49" s="131">
        <f t="shared" si="5"/>
        <v>0</v>
      </c>
      <c r="AC49" s="69">
        <f t="shared" si="6"/>
        <v>0</v>
      </c>
      <c r="AD49" s="131">
        <f t="shared" si="7"/>
        <v>0</v>
      </c>
      <c r="AE49" s="69">
        <f t="shared" si="8"/>
        <v>0</v>
      </c>
      <c r="AF49" s="131">
        <f t="shared" si="9"/>
        <v>0</v>
      </c>
      <c r="AG49" s="158">
        <f t="shared" si="10"/>
        <v>0</v>
      </c>
      <c r="AI49" s="73" t="str">
        <f t="shared" si="33"/>
        <v/>
      </c>
      <c r="AJ49" s="76"/>
      <c r="AN49" s="73" t="str">
        <f t="shared" si="34"/>
        <v/>
      </c>
      <c r="AO49">
        <v>0</v>
      </c>
      <c r="AP49" t="e">
        <f t="shared" si="18"/>
        <v>#VALUE!</v>
      </c>
    </row>
    <row r="50" spans="1:42" ht="16.5" thickBot="1" x14ac:dyDescent="0.35">
      <c r="A50" s="191"/>
      <c r="B50" s="192"/>
      <c r="C50" s="193"/>
      <c r="D50" s="12"/>
      <c r="E50" s="4" t="str">
        <f t="shared" si="22"/>
        <v/>
      </c>
      <c r="F50" s="27" t="str">
        <f t="shared" si="1"/>
        <v/>
      </c>
      <c r="G50" s="37">
        <f t="shared" si="13"/>
        <v>0</v>
      </c>
      <c r="H50" s="27" t="str">
        <f t="shared" si="35"/>
        <v/>
      </c>
      <c r="I50" s="36" t="str">
        <f t="shared" si="15"/>
        <v/>
      </c>
      <c r="J50" s="84"/>
      <c r="K50" s="28" t="str">
        <f t="shared" si="16"/>
        <v/>
      </c>
      <c r="L50" s="92" t="str">
        <f t="shared" si="23"/>
        <v/>
      </c>
      <c r="M50" s="175" t="str">
        <f t="shared" si="24"/>
        <v/>
      </c>
      <c r="N50" s="162">
        <f t="shared" si="25"/>
        <v>0</v>
      </c>
      <c r="O50" s="163">
        <f t="shared" si="26"/>
        <v>0</v>
      </c>
      <c r="P50" s="164">
        <f t="shared" si="27"/>
        <v>0</v>
      </c>
      <c r="Q50" s="163">
        <f t="shared" si="28"/>
        <v>0</v>
      </c>
      <c r="R50" s="164">
        <f t="shared" si="29"/>
        <v>0</v>
      </c>
      <c r="S50" s="163">
        <f t="shared" si="30"/>
        <v>0</v>
      </c>
      <c r="T50" s="165">
        <f t="shared" si="31"/>
        <v>0</v>
      </c>
      <c r="U50" s="163">
        <f t="shared" si="32"/>
        <v>0</v>
      </c>
      <c r="V50" s="164">
        <f t="shared" si="19"/>
        <v>0</v>
      </c>
      <c r="W50" s="163">
        <f t="shared" si="20"/>
        <v>0</v>
      </c>
      <c r="X50" s="164">
        <f t="shared" si="2"/>
        <v>0</v>
      </c>
      <c r="Y50" s="163">
        <f t="shared" si="3"/>
        <v>0</v>
      </c>
      <c r="Z50" s="164">
        <f t="shared" si="4"/>
        <v>0</v>
      </c>
      <c r="AA50" s="69">
        <f t="shared" si="17"/>
        <v>0</v>
      </c>
      <c r="AB50" s="164">
        <f t="shared" si="5"/>
        <v>0</v>
      </c>
      <c r="AC50" s="163">
        <f t="shared" si="6"/>
        <v>0</v>
      </c>
      <c r="AD50" s="164">
        <f t="shared" si="7"/>
        <v>0</v>
      </c>
      <c r="AE50" s="163">
        <f t="shared" si="8"/>
        <v>0</v>
      </c>
      <c r="AF50" s="164">
        <f t="shared" si="9"/>
        <v>0</v>
      </c>
      <c r="AG50" s="166">
        <f t="shared" si="10"/>
        <v>0</v>
      </c>
      <c r="AI50" s="73" t="str">
        <f t="shared" si="33"/>
        <v/>
      </c>
      <c r="AJ50" s="76"/>
      <c r="AN50" s="73" t="str">
        <f t="shared" si="34"/>
        <v/>
      </c>
      <c r="AO50">
        <v>0</v>
      </c>
      <c r="AP50" t="e">
        <f t="shared" si="18"/>
        <v>#VALUE!</v>
      </c>
    </row>
    <row r="51" spans="1:42" ht="17.25" thickTop="1" thickBot="1" x14ac:dyDescent="0.35">
      <c r="A51" s="194" t="s">
        <v>341</v>
      </c>
      <c r="B51" s="194"/>
      <c r="C51" s="194"/>
      <c r="D51" s="97"/>
      <c r="E51" s="98"/>
      <c r="F51" s="90"/>
      <c r="G51" s="33"/>
      <c r="H51" s="90"/>
      <c r="I51" s="99"/>
      <c r="J51" s="100"/>
      <c r="K51" s="32"/>
      <c r="L51" s="32"/>
      <c r="M51" s="32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33"/>
      <c r="AI51" s="33"/>
      <c r="AJ51" s="76"/>
    </row>
    <row r="52" spans="1:42" ht="16.5" thickBot="1" x14ac:dyDescent="0.35">
      <c r="A52" s="195"/>
      <c r="B52" s="195"/>
      <c r="C52" s="195"/>
      <c r="D52" s="12"/>
      <c r="E52" s="102"/>
      <c r="F52" s="90"/>
      <c r="G52" s="33"/>
      <c r="H52" s="90"/>
      <c r="I52" s="99"/>
      <c r="J52" s="100"/>
      <c r="K52" s="32"/>
      <c r="L52" s="32"/>
      <c r="M52" s="32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33"/>
      <c r="AI52" s="113" t="str">
        <f>IF(A52="","",COUNTIF($A$52:$C$56,A52)=1)</f>
        <v/>
      </c>
      <c r="AJ52" s="114">
        <f>IF(OR(AI52=FALSE,AI53=FALSE,AI54=FALSE,AI55=FALSE,AI56=FALSE),1,0)</f>
        <v>0</v>
      </c>
    </row>
    <row r="53" spans="1:42" ht="15.75" x14ac:dyDescent="0.3">
      <c r="A53" s="195"/>
      <c r="B53" s="195"/>
      <c r="C53" s="195"/>
      <c r="D53" s="12"/>
      <c r="E53" s="102"/>
      <c r="F53" s="90"/>
      <c r="G53" s="33"/>
      <c r="H53" s="90"/>
      <c r="I53" s="99"/>
      <c r="J53" s="100"/>
      <c r="K53" s="32"/>
      <c r="L53" s="32"/>
      <c r="M53" s="32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33"/>
      <c r="AI53" s="113" t="str">
        <f>IF(A53="","",COUNTIF($A$52:$C$56,A53)=1)</f>
        <v/>
      </c>
      <c r="AJ53" s="76"/>
    </row>
    <row r="54" spans="1:42" ht="15.75" x14ac:dyDescent="0.3">
      <c r="A54" s="195"/>
      <c r="B54" s="195"/>
      <c r="C54" s="195"/>
      <c r="D54" s="12"/>
      <c r="E54" s="102"/>
      <c r="F54" s="90"/>
      <c r="G54" s="33"/>
      <c r="H54" s="90"/>
      <c r="I54" s="99"/>
      <c r="J54" s="100"/>
      <c r="K54" s="32"/>
      <c r="L54" s="32"/>
      <c r="M54" s="32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33"/>
      <c r="AI54" s="113" t="str">
        <f>IF(A54="","",COUNTIF($A$52:$C$56,A54)=1)</f>
        <v/>
      </c>
      <c r="AJ54" s="76"/>
    </row>
    <row r="55" spans="1:42" ht="15.75" x14ac:dyDescent="0.3">
      <c r="A55" s="195"/>
      <c r="B55" s="195"/>
      <c r="C55" s="195"/>
      <c r="D55" s="12"/>
      <c r="E55" s="102"/>
      <c r="F55" s="90"/>
      <c r="G55" s="33"/>
      <c r="H55" s="90"/>
      <c r="I55" s="99"/>
      <c r="J55" s="100"/>
      <c r="K55" s="32"/>
      <c r="L55" s="32"/>
      <c r="M55" s="32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33"/>
      <c r="AI55" s="113" t="str">
        <f>IF(A55="","",COUNTIF($A$52:$C$56,A55)=1)</f>
        <v/>
      </c>
      <c r="AJ55" s="76"/>
    </row>
    <row r="56" spans="1:42" ht="15.75" x14ac:dyDescent="0.3">
      <c r="A56" s="195"/>
      <c r="B56" s="195"/>
      <c r="C56" s="195"/>
      <c r="D56" s="91"/>
      <c r="E56" s="102"/>
      <c r="F56" s="90"/>
      <c r="G56" s="33"/>
      <c r="H56" s="90"/>
      <c r="I56" s="99"/>
      <c r="J56" s="100"/>
      <c r="K56" s="32"/>
      <c r="L56" s="32"/>
      <c r="M56" s="32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33"/>
      <c r="AI56" s="113" t="str">
        <f>IF(A56="","",COUNTIF($A$52:$C$56,A56)=1)</f>
        <v/>
      </c>
      <c r="AJ56" s="76"/>
    </row>
    <row r="57" spans="1:42" ht="16.5" thickBot="1" x14ac:dyDescent="0.35">
      <c r="A57" s="97"/>
      <c r="B57" s="97"/>
      <c r="C57" s="89" t="s">
        <v>356</v>
      </c>
      <c r="D57" s="112">
        <f>SUM(D52:D56,D58)</f>
        <v>0</v>
      </c>
      <c r="E57" s="103"/>
      <c r="F57" s="90"/>
      <c r="G57" s="33"/>
      <c r="H57" s="90"/>
      <c r="I57" s="99"/>
      <c r="J57" s="100"/>
      <c r="K57" s="32"/>
      <c r="L57" s="32"/>
      <c r="M57" s="32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33"/>
      <c r="AI57" s="33"/>
      <c r="AJ57" s="76"/>
    </row>
    <row r="58" spans="1:42" ht="16.5" thickTop="1" thickBot="1" x14ac:dyDescent="0.3">
      <c r="A58" s="1"/>
      <c r="B58" s="1"/>
      <c r="C58" s="109" t="s">
        <v>357</v>
      </c>
      <c r="D58" s="108">
        <f>SUM(D16:D50)</f>
        <v>0</v>
      </c>
      <c r="E58" s="104">
        <f>SUM(E16:E50)</f>
        <v>0</v>
      </c>
      <c r="F58" s="18"/>
      <c r="G58" s="93">
        <f>SUM(G16:G50)</f>
        <v>0</v>
      </c>
      <c r="H58" s="94">
        <f>COUNT(H16:H50)</f>
        <v>0</v>
      </c>
      <c r="I58" s="94">
        <f>COUNT(I16:I50)</f>
        <v>0</v>
      </c>
      <c r="J58" s="38"/>
      <c r="K58" s="95">
        <f>COUNT(K16:K50)</f>
        <v>0</v>
      </c>
      <c r="L58" s="96">
        <f>SUM(L31:L50)</f>
        <v>0</v>
      </c>
      <c r="M58" s="45">
        <f>SUM(M31:M50)</f>
        <v>0</v>
      </c>
      <c r="N58" s="169">
        <f>IF(SUM(N31:N50)&lt;=$O$59,0,1)</f>
        <v>0</v>
      </c>
      <c r="O58" s="170">
        <f t="shared" ref="O58:V58" si="36">IF(SUM(O31:O50)&lt;=$O$59,0,1)</f>
        <v>0</v>
      </c>
      <c r="P58" s="170">
        <f t="shared" si="36"/>
        <v>0</v>
      </c>
      <c r="Q58" s="170">
        <f>IF(SUM(Q24:Q50)&lt;=$O$59,0,1)</f>
        <v>0</v>
      </c>
      <c r="R58" s="170">
        <f t="shared" si="36"/>
        <v>0</v>
      </c>
      <c r="S58" s="170">
        <f t="shared" si="36"/>
        <v>0</v>
      </c>
      <c r="T58" s="170">
        <f t="shared" si="36"/>
        <v>0</v>
      </c>
      <c r="U58" s="170">
        <f t="shared" si="36"/>
        <v>0</v>
      </c>
      <c r="V58" s="170">
        <f t="shared" si="36"/>
        <v>0</v>
      </c>
      <c r="W58" s="170">
        <f>IF(SUM(W25:W50)&lt;=$O$59,0,1)</f>
        <v>0</v>
      </c>
      <c r="X58" s="170">
        <f t="shared" ref="X58:AG58" si="37">IF(SUM(X16:X50)&lt;=$O$59,0,1)</f>
        <v>0</v>
      </c>
      <c r="Y58" s="170">
        <f t="shared" si="37"/>
        <v>0</v>
      </c>
      <c r="Z58" s="170">
        <f t="shared" si="37"/>
        <v>0</v>
      </c>
      <c r="AA58" s="170">
        <f t="shared" si="37"/>
        <v>0</v>
      </c>
      <c r="AB58" s="170">
        <f t="shared" si="37"/>
        <v>0</v>
      </c>
      <c r="AC58" s="170">
        <f t="shared" si="37"/>
        <v>0</v>
      </c>
      <c r="AD58" s="170">
        <f t="shared" si="37"/>
        <v>0</v>
      </c>
      <c r="AE58" s="170">
        <f t="shared" si="37"/>
        <v>0</v>
      </c>
      <c r="AF58" s="170">
        <f t="shared" si="37"/>
        <v>0</v>
      </c>
      <c r="AG58" s="170">
        <f t="shared" si="37"/>
        <v>0</v>
      </c>
      <c r="AH58" s="171">
        <f>SUM(N58:AG58)</f>
        <v>0</v>
      </c>
    </row>
    <row r="59" spans="1:42" ht="15.75" thickBot="1" x14ac:dyDescent="0.3">
      <c r="A59" s="1"/>
      <c r="B59" s="1"/>
      <c r="C59" s="110" t="s">
        <v>6</v>
      </c>
      <c r="D59" s="105">
        <f>SUM(D16:D23)</f>
        <v>0</v>
      </c>
      <c r="E59" s="104">
        <f>SUM(E16:E23)</f>
        <v>0</v>
      </c>
      <c r="F59" s="1"/>
      <c r="H59" s="35"/>
      <c r="I59" s="13" t="s">
        <v>24</v>
      </c>
      <c r="J59" s="21">
        <f>SUMIF(I16:I50,"1",E16:E50)</f>
        <v>0</v>
      </c>
      <c r="K59" s="22">
        <f>(5-H58)/10</f>
        <v>0.5</v>
      </c>
      <c r="L59" s="1"/>
      <c r="M59" s="1"/>
      <c r="N59" s="167"/>
      <c r="O59" s="168">
        <v>0.3</v>
      </c>
    </row>
    <row r="60" spans="1:42" ht="15.75" thickBot="1" x14ac:dyDescent="0.3">
      <c r="A60" s="1"/>
      <c r="B60" s="1"/>
      <c r="C60" s="111" t="s">
        <v>7</v>
      </c>
      <c r="D60" s="105">
        <f>SUM(D25:D29)</f>
        <v>0</v>
      </c>
      <c r="E60" s="104">
        <f>SUM(E25:E29)</f>
        <v>0</v>
      </c>
      <c r="F60" s="1"/>
      <c r="G60" s="1"/>
      <c r="H60" s="35"/>
      <c r="I60" s="19" t="s">
        <v>20</v>
      </c>
      <c r="J60" s="22">
        <f>SUM(H58,I58)</f>
        <v>0</v>
      </c>
      <c r="K60" s="23" t="str">
        <f>IF(J59&gt;=K59,"ok","falsch")</f>
        <v>falsch</v>
      </c>
      <c r="L60" s="1"/>
      <c r="M60" s="1"/>
    </row>
    <row r="61" spans="1:42" hidden="1" x14ac:dyDescent="0.25">
      <c r="A61" s="1"/>
      <c r="B61" s="1"/>
      <c r="C61" s="18" t="s">
        <v>19</v>
      </c>
      <c r="D61" s="106">
        <f>SUMIF(I16:I50,1,D16:D50)</f>
        <v>0</v>
      </c>
      <c r="E61" s="107">
        <f>J59</f>
        <v>0</v>
      </c>
      <c r="F61" s="1"/>
      <c r="G61" s="1"/>
      <c r="H61" s="18"/>
      <c r="I61" s="24"/>
      <c r="J61" s="34" t="str">
        <f>IF(OR(AND(H58=2,E61&gt;=0.3,I58&gt;=6),H58&gt;=5),"ok",IF(OR(AND(H58=3,E61&gt;=0.2,I58&gt;=4),H58&gt;=5),"ok",IF(OR(AND(H58&gt;=4,E61&gt;=0.1),H58&gt;=5),"ok","falsch")))</f>
        <v>falsch</v>
      </c>
      <c r="K61" s="39"/>
      <c r="L61" s="1"/>
      <c r="M61" s="1"/>
    </row>
    <row r="62" spans="1:42" hidden="1" x14ac:dyDescent="0.25">
      <c r="A62" s="1"/>
      <c r="B62" s="1"/>
      <c r="C62" s="1"/>
      <c r="D62" s="25"/>
      <c r="E62" s="5"/>
      <c r="F62" s="1"/>
      <c r="G62" s="1"/>
      <c r="H62" s="18"/>
      <c r="I62" s="41"/>
      <c r="J62" s="18"/>
      <c r="K62" s="17"/>
      <c r="L62" s="18"/>
      <c r="M62" s="1"/>
    </row>
    <row r="63" spans="1:42" hidden="1" x14ac:dyDescent="0.25">
      <c r="A63" s="1"/>
      <c r="B63" s="1"/>
      <c r="C63" s="1"/>
      <c r="D63" s="25"/>
      <c r="E63" s="5"/>
      <c r="F63" s="1"/>
      <c r="G63" s="1"/>
      <c r="H63" s="18"/>
      <c r="I63" s="18"/>
      <c r="J63" s="17"/>
      <c r="K63" s="18"/>
      <c r="L63" s="18"/>
      <c r="M63" s="18"/>
      <c r="N63" s="17"/>
      <c r="O63" s="17"/>
    </row>
    <row r="64" spans="1:42" hidden="1" x14ac:dyDescent="0.25">
      <c r="F64" s="1"/>
      <c r="G64" s="1"/>
      <c r="H64" s="18"/>
      <c r="I64" s="18"/>
      <c r="J64" s="18"/>
      <c r="K64" s="18"/>
      <c r="L64" s="18"/>
      <c r="M64" s="18"/>
      <c r="N64" s="17"/>
      <c r="O64" s="17"/>
    </row>
    <row r="65" spans="1:15" hidden="1" x14ac:dyDescent="0.25">
      <c r="A65" s="1"/>
      <c r="B65" s="1"/>
      <c r="F65" s="1"/>
      <c r="G65" s="1"/>
      <c r="H65" s="18"/>
      <c r="I65" s="18"/>
      <c r="J65" s="18"/>
      <c r="K65" s="18"/>
      <c r="L65" s="18"/>
      <c r="M65" s="18"/>
      <c r="N65" s="17"/>
      <c r="O65" s="17"/>
    </row>
    <row r="66" spans="1:15" hidden="1" x14ac:dyDescent="0.25">
      <c r="A66" s="1"/>
      <c r="B66" s="1"/>
      <c r="C66" s="9" t="s">
        <v>13</v>
      </c>
      <c r="D66" s="40"/>
      <c r="E66" s="42"/>
      <c r="F66" s="1"/>
      <c r="G66" s="1"/>
      <c r="H66" s="18"/>
      <c r="I66" s="18"/>
      <c r="J66" s="18"/>
      <c r="K66" s="18"/>
      <c r="L66" s="18"/>
      <c r="M66" s="18"/>
      <c r="N66" s="17"/>
      <c r="O66" s="17"/>
    </row>
    <row r="67" spans="1:15" hidden="1" x14ac:dyDescent="0.25">
      <c r="A67" s="1"/>
      <c r="B67" s="1"/>
      <c r="C67" s="43" t="s">
        <v>15</v>
      </c>
      <c r="D67" s="18"/>
      <c r="E67" s="44">
        <f>SUMIF(G25:G29,0,E25:E29)</f>
        <v>0</v>
      </c>
      <c r="F67" s="1"/>
      <c r="G67" s="1"/>
      <c r="H67" s="18"/>
      <c r="I67" s="18"/>
      <c r="J67" s="18"/>
      <c r="K67" s="18"/>
      <c r="L67" s="18"/>
      <c r="M67" s="18"/>
      <c r="N67" s="17"/>
      <c r="O67" s="17"/>
    </row>
    <row r="68" spans="1:15" hidden="1" x14ac:dyDescent="0.25">
      <c r="A68" s="1"/>
      <c r="B68" s="1"/>
      <c r="C68" s="45" t="s">
        <v>14</v>
      </c>
      <c r="D68" s="7"/>
      <c r="E68" s="46">
        <f>SUMIF(G25:G29,1,E25:E29)</f>
        <v>0</v>
      </c>
      <c r="F68" s="1"/>
      <c r="G68" s="1"/>
      <c r="H68" s="18"/>
      <c r="I68" s="31"/>
      <c r="J68" s="31"/>
      <c r="K68" s="18"/>
      <c r="L68" s="18"/>
      <c r="M68" s="18"/>
      <c r="N68" s="17"/>
      <c r="O68" s="17"/>
    </row>
    <row r="69" spans="1:15" hidden="1" x14ac:dyDescent="0.25">
      <c r="A69" s="1"/>
      <c r="B69" s="1"/>
      <c r="C69" s="1"/>
      <c r="D69" s="1"/>
      <c r="E69" s="1"/>
      <c r="F69" s="1"/>
      <c r="G69" s="1"/>
      <c r="H69" s="18"/>
      <c r="I69" s="32"/>
      <c r="J69" s="32"/>
      <c r="K69" s="18"/>
      <c r="L69" s="18"/>
      <c r="M69" s="18"/>
      <c r="N69" s="17"/>
      <c r="O69" s="17"/>
    </row>
    <row r="70" spans="1:15" hidden="1" x14ac:dyDescent="0.25">
      <c r="A70" s="1"/>
      <c r="B70" s="1"/>
      <c r="C70" s="1"/>
      <c r="D70" s="1"/>
      <c r="E70" s="1"/>
      <c r="F70" s="1"/>
      <c r="G70" s="1"/>
      <c r="H70" s="18"/>
      <c r="I70" s="32"/>
      <c r="J70" s="32"/>
      <c r="K70" s="18"/>
      <c r="L70" s="18"/>
      <c r="M70" s="18"/>
      <c r="N70" s="17"/>
      <c r="O70" s="17"/>
    </row>
    <row r="71" spans="1:15" hidden="1" x14ac:dyDescent="0.25">
      <c r="A71" s="1"/>
      <c r="B71" s="1"/>
      <c r="C71" s="1"/>
      <c r="D71" s="1"/>
      <c r="E71" s="1"/>
      <c r="F71" s="1"/>
      <c r="G71" s="1"/>
      <c r="H71" s="18"/>
      <c r="I71" s="33"/>
      <c r="J71" s="33"/>
      <c r="K71" s="18"/>
      <c r="L71" s="18"/>
      <c r="M71" s="18"/>
      <c r="N71" s="17"/>
      <c r="O71" s="17"/>
    </row>
    <row r="72" spans="1:15" hidden="1" x14ac:dyDescent="0.25">
      <c r="A72" s="47" t="s">
        <v>26</v>
      </c>
      <c r="B72" s="47" t="s">
        <v>27</v>
      </c>
      <c r="C72" s="47" t="s">
        <v>28</v>
      </c>
      <c r="D72" s="47" t="s">
        <v>1</v>
      </c>
      <c r="E72" s="1"/>
      <c r="F72" s="1"/>
      <c r="G72" s="1"/>
      <c r="H72" s="18"/>
      <c r="I72" s="17"/>
      <c r="J72" s="17"/>
      <c r="K72" s="18"/>
      <c r="L72" s="18"/>
      <c r="M72" s="18"/>
      <c r="N72" s="17"/>
      <c r="O72" s="17"/>
    </row>
    <row r="73" spans="1:15" hidden="1" x14ac:dyDescent="0.25">
      <c r="A73" s="48">
        <v>962</v>
      </c>
      <c r="B73" s="47" t="s">
        <v>29</v>
      </c>
      <c r="C73" s="48">
        <v>2023</v>
      </c>
      <c r="D73" s="47" t="s">
        <v>30</v>
      </c>
      <c r="E73" s="1"/>
      <c r="F73" s="1"/>
      <c r="G73" s="1"/>
      <c r="H73" s="18"/>
      <c r="I73" s="18"/>
      <c r="J73" s="18"/>
      <c r="K73" s="18"/>
      <c r="L73" s="18"/>
      <c r="M73" s="18"/>
      <c r="N73" s="17"/>
      <c r="O73" s="17"/>
    </row>
    <row r="74" spans="1:15" hidden="1" x14ac:dyDescent="0.25">
      <c r="A74" s="179" t="s">
        <v>31</v>
      </c>
      <c r="B74" s="179"/>
      <c r="C74" s="179"/>
      <c r="D74" s="179"/>
      <c r="E74" s="1"/>
      <c r="F74" s="1"/>
      <c r="G74" s="1"/>
      <c r="H74" s="18"/>
      <c r="I74" s="18"/>
      <c r="J74" s="18"/>
      <c r="K74" s="18"/>
      <c r="L74" s="18"/>
      <c r="M74" s="18"/>
      <c r="N74" s="17"/>
      <c r="O74" s="17"/>
    </row>
    <row r="75" spans="1:15" hidden="1" x14ac:dyDescent="0.25">
      <c r="A75" s="49" t="s">
        <v>32</v>
      </c>
      <c r="B75" s="49" t="s">
        <v>33</v>
      </c>
      <c r="C75" s="49" t="s">
        <v>34</v>
      </c>
      <c r="D75" s="49" t="s">
        <v>35</v>
      </c>
      <c r="E75" s="1"/>
      <c r="F75" s="1"/>
      <c r="G75" s="1"/>
      <c r="H75" s="18"/>
      <c r="I75" s="18"/>
      <c r="J75" s="18"/>
      <c r="K75" s="18"/>
      <c r="L75" s="18"/>
      <c r="M75" s="18"/>
      <c r="N75" s="17"/>
      <c r="O75" s="17"/>
    </row>
    <row r="76" spans="1:15" hidden="1" x14ac:dyDescent="0.25">
      <c r="A76" s="50">
        <v>210</v>
      </c>
      <c r="B76" s="10" t="s">
        <v>36</v>
      </c>
      <c r="C76" s="51">
        <v>42370</v>
      </c>
      <c r="D76" s="51">
        <v>73415</v>
      </c>
      <c r="E76" s="64" t="str">
        <f t="shared" ref="E76:E132" si="38">A76&amp;" "&amp;B76</f>
        <v>210 Erbsen (Markerbse, Schalerbse, Zuckererbse, Futtererbse, Peluschke)</v>
      </c>
      <c r="F76" s="50"/>
      <c r="G76" s="10"/>
      <c r="I76" s="18"/>
      <c r="J76" s="18"/>
      <c r="K76" s="18"/>
      <c r="L76" s="18"/>
      <c r="M76" s="18"/>
      <c r="N76" s="17"/>
      <c r="O76" s="17"/>
    </row>
    <row r="77" spans="1:15" hidden="1" x14ac:dyDescent="0.25">
      <c r="A77" s="50">
        <v>211</v>
      </c>
      <c r="B77" s="10" t="s">
        <v>37</v>
      </c>
      <c r="C77" s="51">
        <v>42370</v>
      </c>
      <c r="D77" s="51">
        <v>73415</v>
      </c>
      <c r="E77" s="64" t="str">
        <f t="shared" si="38"/>
        <v>211 Gemüseerbse</v>
      </c>
      <c r="F77" s="50"/>
      <c r="G77" s="10"/>
      <c r="I77" s="18"/>
      <c r="J77" s="18"/>
      <c r="K77" s="18"/>
      <c r="L77" s="18"/>
      <c r="M77" s="18"/>
      <c r="N77" s="17"/>
      <c r="O77" s="17"/>
    </row>
    <row r="78" spans="1:15" hidden="1" x14ac:dyDescent="0.25">
      <c r="A78" s="50">
        <v>212</v>
      </c>
      <c r="B78" s="10" t="s">
        <v>38</v>
      </c>
      <c r="C78" s="51">
        <v>42370</v>
      </c>
      <c r="D78" s="51">
        <v>73415</v>
      </c>
      <c r="E78" s="64" t="str">
        <f t="shared" si="38"/>
        <v>212 Platterbse</v>
      </c>
      <c r="F78" s="50"/>
      <c r="G78" s="10"/>
      <c r="I78" s="18"/>
      <c r="J78" s="18"/>
      <c r="K78" s="18"/>
      <c r="L78" s="18"/>
      <c r="M78" s="18"/>
      <c r="N78" s="17"/>
      <c r="O78" s="17"/>
    </row>
    <row r="79" spans="1:15" hidden="1" x14ac:dyDescent="0.25">
      <c r="A79" s="50">
        <v>220</v>
      </c>
      <c r="B79" s="10" t="s">
        <v>39</v>
      </c>
      <c r="C79" s="51">
        <v>42370</v>
      </c>
      <c r="D79" s="51">
        <v>73415</v>
      </c>
      <c r="E79" s="64" t="str">
        <f t="shared" si="38"/>
        <v>220 Ackerbohne,Puffbohne,Pferdebohne,Dicke Bohne</v>
      </c>
      <c r="F79" s="50"/>
      <c r="G79" s="10"/>
      <c r="I79" s="18"/>
      <c r="J79" s="18"/>
      <c r="K79" s="18"/>
      <c r="L79" s="18"/>
      <c r="M79" s="18"/>
      <c r="N79" s="17"/>
      <c r="O79" s="17"/>
    </row>
    <row r="80" spans="1:15" hidden="1" x14ac:dyDescent="0.25">
      <c r="A80" s="50">
        <v>221</v>
      </c>
      <c r="B80" s="10" t="s">
        <v>40</v>
      </c>
      <c r="C80" s="51">
        <v>42370</v>
      </c>
      <c r="D80" s="51">
        <v>73415</v>
      </c>
      <c r="E80" s="64" t="str">
        <f t="shared" si="38"/>
        <v>221 Wicken (Pannonische, Zottelwicke, Saatwicke)</v>
      </c>
      <c r="F80" s="50"/>
      <c r="G80" s="10"/>
      <c r="I80" s="18"/>
      <c r="J80" s="18"/>
      <c r="K80" s="18"/>
      <c r="L80" s="18"/>
      <c r="M80" s="18"/>
      <c r="N80" s="17"/>
      <c r="O80" s="17"/>
    </row>
    <row r="81" spans="1:15" hidden="1" x14ac:dyDescent="0.25">
      <c r="A81" s="50">
        <v>222</v>
      </c>
      <c r="B81" s="10" t="s">
        <v>41</v>
      </c>
      <c r="C81" s="51">
        <v>44927</v>
      </c>
      <c r="D81" s="51">
        <v>73415</v>
      </c>
      <c r="E81" s="64" t="str">
        <f t="shared" si="38"/>
        <v>222 Linsen</v>
      </c>
      <c r="F81" s="50"/>
      <c r="G81" s="10"/>
      <c r="I81" s="18"/>
      <c r="J81" s="18"/>
      <c r="K81" s="18"/>
      <c r="L81" s="18"/>
      <c r="M81" s="18"/>
      <c r="N81" s="17"/>
      <c r="O81" s="17"/>
    </row>
    <row r="82" spans="1:15" hidden="1" x14ac:dyDescent="0.25">
      <c r="A82" s="50">
        <v>230</v>
      </c>
      <c r="B82" s="10" t="s">
        <v>42</v>
      </c>
      <c r="C82" s="51">
        <v>42370</v>
      </c>
      <c r="D82" s="51">
        <v>73415</v>
      </c>
      <c r="E82" s="64" t="str">
        <f t="shared" si="38"/>
        <v>230 Lupinen (Süßlupine, weiße Lupine, blaue/schmalblättrige Lupine, gelbe Lupine, anden Lupine)</v>
      </c>
      <c r="F82" s="50"/>
      <c r="G82" s="10"/>
      <c r="I82" s="18"/>
      <c r="J82" s="18"/>
      <c r="K82" s="18"/>
      <c r="L82" s="18"/>
      <c r="M82" s="18"/>
      <c r="N82" s="17"/>
      <c r="O82" s="17"/>
    </row>
    <row r="83" spans="1:15" hidden="1" x14ac:dyDescent="0.25">
      <c r="A83" s="50">
        <v>240</v>
      </c>
      <c r="B83" s="10" t="s">
        <v>43</v>
      </c>
      <c r="C83" s="51">
        <v>42370</v>
      </c>
      <c r="D83" s="51">
        <v>73415</v>
      </c>
      <c r="E83" s="64" t="str">
        <f t="shared" si="38"/>
        <v>240 Erbsen/Bohnen in Mischung</v>
      </c>
      <c r="F83" s="50"/>
      <c r="G83" s="10"/>
      <c r="I83" s="18"/>
      <c r="J83" s="18"/>
      <c r="K83" s="18"/>
      <c r="L83" s="18"/>
      <c r="M83" s="18"/>
      <c r="N83" s="17"/>
      <c r="O83" s="17"/>
    </row>
    <row r="84" spans="1:15" hidden="1" x14ac:dyDescent="0.25">
      <c r="A84" s="50">
        <v>250</v>
      </c>
      <c r="B84" s="10" t="s">
        <v>44</v>
      </c>
      <c r="C84" s="51">
        <v>44927</v>
      </c>
      <c r="D84" s="51">
        <v>73415</v>
      </c>
      <c r="E84" s="64" t="str">
        <f t="shared" si="38"/>
        <v>250 Gemenge Leguminosen/Getreide (Leguminose überwiegt)</v>
      </c>
      <c r="F84" s="50"/>
      <c r="G84" s="10"/>
      <c r="I84" s="18"/>
      <c r="J84" s="18"/>
      <c r="K84" s="18"/>
      <c r="L84" s="18"/>
      <c r="M84" s="18"/>
      <c r="N84" s="17"/>
      <c r="O84" s="17"/>
    </row>
    <row r="85" spans="1:15" hidden="1" x14ac:dyDescent="0.25">
      <c r="A85" s="50">
        <v>330</v>
      </c>
      <c r="B85" s="10" t="s">
        <v>45</v>
      </c>
      <c r="C85" s="51">
        <v>42370</v>
      </c>
      <c r="D85" s="51">
        <v>73415</v>
      </c>
      <c r="E85" s="64" t="str">
        <f t="shared" si="38"/>
        <v>330 Sojabohnen</v>
      </c>
      <c r="F85" s="50"/>
      <c r="G85" s="10"/>
      <c r="I85" s="18"/>
      <c r="J85" s="18"/>
      <c r="K85" s="18"/>
      <c r="L85" s="18"/>
      <c r="M85" s="18"/>
      <c r="N85" s="17"/>
      <c r="O85" s="17"/>
    </row>
    <row r="86" spans="1:15" hidden="1" x14ac:dyDescent="0.25">
      <c r="A86" s="50">
        <v>421</v>
      </c>
      <c r="B86" s="10" t="s">
        <v>46</v>
      </c>
      <c r="C86" s="51">
        <v>42370</v>
      </c>
      <c r="D86" s="51">
        <v>73415</v>
      </c>
      <c r="E86" s="64" t="str">
        <f t="shared" si="38"/>
        <v>421 Rot-,Weiß-,Alexandriner-,Inkarnat-,Erd-,Schweden- oder Persischer Klee</v>
      </c>
      <c r="F86" s="50"/>
      <c r="G86" s="10"/>
      <c r="I86" s="18"/>
      <c r="J86" s="18"/>
      <c r="K86" s="18"/>
      <c r="L86" s="18"/>
      <c r="M86" s="18"/>
      <c r="N86" s="17"/>
      <c r="O86" s="17"/>
    </row>
    <row r="87" spans="1:15" hidden="1" x14ac:dyDescent="0.25">
      <c r="A87" s="50">
        <v>423</v>
      </c>
      <c r="B87" s="10" t="s">
        <v>47</v>
      </c>
      <c r="C87" s="51">
        <v>42370</v>
      </c>
      <c r="D87" s="51">
        <v>73415</v>
      </c>
      <c r="E87" s="64" t="str">
        <f t="shared" si="38"/>
        <v>423 Luzerne, Hopfenklee, Gelbklee, Bastardluzerne, Sandluzerne</v>
      </c>
      <c r="F87" s="50"/>
      <c r="G87" s="10"/>
      <c r="I87" s="18"/>
      <c r="J87" s="18"/>
      <c r="K87" s="18"/>
      <c r="L87" s="18"/>
      <c r="M87" s="18"/>
      <c r="N87" s="17"/>
      <c r="O87" s="17"/>
    </row>
    <row r="88" spans="1:15" hidden="1" x14ac:dyDescent="0.25">
      <c r="A88" s="50">
        <v>425</v>
      </c>
      <c r="B88" s="10" t="s">
        <v>48</v>
      </c>
      <c r="C88" s="51">
        <v>42370</v>
      </c>
      <c r="D88" s="51">
        <v>73415</v>
      </c>
      <c r="E88" s="64" t="str">
        <f t="shared" si="38"/>
        <v>425 Klee-Luzerne-Gemisch</v>
      </c>
      <c r="F88" s="50"/>
      <c r="G88" s="10"/>
      <c r="I88" s="18"/>
      <c r="J88" s="18"/>
      <c r="K88" s="18"/>
      <c r="L88" s="18"/>
      <c r="M88" s="18"/>
      <c r="N88" s="17"/>
      <c r="O88" s="17"/>
    </row>
    <row r="89" spans="1:15" hidden="1" x14ac:dyDescent="0.25">
      <c r="A89" s="50">
        <v>426</v>
      </c>
      <c r="B89" s="10" t="s">
        <v>49</v>
      </c>
      <c r="C89" s="51">
        <v>42370</v>
      </c>
      <c r="D89" s="51">
        <v>73415</v>
      </c>
      <c r="E89" s="64" t="str">
        <f t="shared" si="38"/>
        <v>426 Bockshornklee, Schabzieger Klee</v>
      </c>
      <c r="F89" s="50"/>
      <c r="G89" s="10"/>
      <c r="I89" s="18"/>
      <c r="J89" s="18"/>
      <c r="K89" s="18"/>
      <c r="L89" s="18"/>
      <c r="M89" s="18"/>
      <c r="N89" s="17"/>
      <c r="O89" s="17"/>
    </row>
    <row r="90" spans="1:15" hidden="1" x14ac:dyDescent="0.25">
      <c r="A90" s="50">
        <v>427</v>
      </c>
      <c r="B90" s="10" t="s">
        <v>50</v>
      </c>
      <c r="C90" s="51">
        <v>42370</v>
      </c>
      <c r="D90" s="51">
        <v>73415</v>
      </c>
      <c r="E90" s="64" t="str">
        <f t="shared" si="38"/>
        <v>427 Hornklee, Hornschotenklee</v>
      </c>
      <c r="F90" s="50"/>
      <c r="G90" s="10"/>
      <c r="I90" s="18"/>
      <c r="J90" s="18"/>
      <c r="K90" s="18"/>
      <c r="L90" s="18"/>
      <c r="M90" s="18"/>
      <c r="N90" s="17"/>
      <c r="O90" s="17"/>
    </row>
    <row r="91" spans="1:15" hidden="1" x14ac:dyDescent="0.25">
      <c r="A91" s="50">
        <v>429</v>
      </c>
      <c r="B91" s="10" t="s">
        <v>51</v>
      </c>
      <c r="C91" s="51">
        <v>42370</v>
      </c>
      <c r="D91" s="51">
        <v>73415</v>
      </c>
      <c r="E91" s="64" t="str">
        <f t="shared" si="38"/>
        <v>429 Esparsette</v>
      </c>
      <c r="F91" s="50"/>
      <c r="G91" s="10"/>
      <c r="I91" s="18"/>
      <c r="J91" s="18"/>
      <c r="K91" s="18"/>
      <c r="L91" s="18"/>
      <c r="M91" s="18"/>
      <c r="N91" s="17"/>
      <c r="O91" s="17"/>
    </row>
    <row r="92" spans="1:15" hidden="1" x14ac:dyDescent="0.25">
      <c r="A92" s="50">
        <v>430</v>
      </c>
      <c r="B92" s="10" t="s">
        <v>52</v>
      </c>
      <c r="C92" s="51">
        <v>42370</v>
      </c>
      <c r="D92" s="51">
        <v>73415</v>
      </c>
      <c r="E92" s="64" t="str">
        <f t="shared" si="38"/>
        <v>430 Serradella</v>
      </c>
      <c r="F92" s="50"/>
      <c r="G92" s="10"/>
      <c r="I92" s="18"/>
      <c r="J92" s="18"/>
      <c r="K92" s="18"/>
      <c r="L92" s="18"/>
      <c r="M92" s="18"/>
      <c r="N92" s="17"/>
      <c r="O92" s="17"/>
    </row>
    <row r="93" spans="1:15" hidden="1" x14ac:dyDescent="0.25">
      <c r="A93" s="50">
        <v>431</v>
      </c>
      <c r="B93" s="10" t="s">
        <v>53</v>
      </c>
      <c r="C93" s="51">
        <v>42370</v>
      </c>
      <c r="D93" s="51">
        <v>73415</v>
      </c>
      <c r="E93" s="64" t="str">
        <f t="shared" si="38"/>
        <v>431 Steinklee</v>
      </c>
      <c r="F93" s="50"/>
      <c r="G93" s="10"/>
      <c r="I93" s="18"/>
      <c r="J93" s="18"/>
      <c r="K93" s="18"/>
      <c r="L93" s="18"/>
      <c r="M93" s="18"/>
      <c r="N93" s="17"/>
      <c r="O93" s="17"/>
    </row>
    <row r="94" spans="1:15" hidden="1" x14ac:dyDescent="0.25">
      <c r="A94" s="50">
        <v>432</v>
      </c>
      <c r="B94" s="10" t="s">
        <v>54</v>
      </c>
      <c r="C94" s="51">
        <v>42370</v>
      </c>
      <c r="D94" s="51">
        <v>73415</v>
      </c>
      <c r="E94" s="64" t="str">
        <f t="shared" si="38"/>
        <v>432 Kleemischung aus NC 421,427,431</v>
      </c>
      <c r="F94" s="50"/>
      <c r="G94" s="10"/>
      <c r="I94" s="18"/>
      <c r="J94" s="18"/>
      <c r="K94" s="18"/>
      <c r="L94" s="18"/>
      <c r="M94" s="18"/>
      <c r="N94" s="17"/>
      <c r="O94" s="17"/>
    </row>
    <row r="95" spans="1:15" hidden="1" x14ac:dyDescent="0.25">
      <c r="A95" s="50">
        <v>434</v>
      </c>
      <c r="B95" s="10" t="s">
        <v>55</v>
      </c>
      <c r="C95" s="51">
        <v>44927</v>
      </c>
      <c r="D95" s="51">
        <v>73415</v>
      </c>
      <c r="E95" s="64" t="str">
        <f t="shared" si="38"/>
        <v>434 Gras-Leguminosen Gemisch (Leguminosen überwiegen)</v>
      </c>
      <c r="F95" s="50"/>
      <c r="G95" s="10"/>
      <c r="I95" s="18"/>
      <c r="J95" s="18"/>
      <c r="K95" s="18"/>
      <c r="L95" s="18"/>
      <c r="M95" s="18"/>
      <c r="N95" s="17"/>
      <c r="O95" s="17"/>
    </row>
    <row r="96" spans="1:15" hidden="1" x14ac:dyDescent="0.25">
      <c r="A96" s="50">
        <v>635</v>
      </c>
      <c r="B96" s="10" t="s">
        <v>56</v>
      </c>
      <c r="C96" s="51">
        <v>42370</v>
      </c>
      <c r="D96" s="51">
        <v>73415</v>
      </c>
      <c r="E96" s="64" t="str">
        <f t="shared" si="38"/>
        <v>635 Gartenbohne (Gartenbohne/Buschbohne/Stangenbohne, Feuerbohne/Prunkbohne)</v>
      </c>
      <c r="F96" s="50"/>
      <c r="G96" s="10"/>
      <c r="I96" s="18"/>
      <c r="J96" s="18"/>
      <c r="K96" s="18"/>
      <c r="L96" s="18"/>
      <c r="M96" s="18"/>
      <c r="N96" s="17"/>
      <c r="O96" s="17"/>
    </row>
    <row r="97" spans="1:15" hidden="1" x14ac:dyDescent="0.25">
      <c r="A97" s="50">
        <v>645</v>
      </c>
      <c r="B97" s="10" t="s">
        <v>57</v>
      </c>
      <c r="C97" s="51">
        <v>42370</v>
      </c>
      <c r="D97" s="51">
        <v>73415</v>
      </c>
      <c r="E97" s="64" t="str">
        <f t="shared" si="38"/>
        <v>645 Kichererbsen</v>
      </c>
      <c r="F97" s="50"/>
      <c r="G97" s="10"/>
      <c r="I97" s="18"/>
      <c r="J97" s="18"/>
      <c r="K97" s="18"/>
      <c r="L97" s="18"/>
      <c r="M97" s="18"/>
      <c r="N97" s="17"/>
      <c r="O97" s="17"/>
    </row>
    <row r="98" spans="1:15" hidden="1" x14ac:dyDescent="0.25">
      <c r="A98" s="50">
        <v>683</v>
      </c>
      <c r="B98" s="10" t="s">
        <v>58</v>
      </c>
      <c r="C98" s="51">
        <v>42370</v>
      </c>
      <c r="D98" s="51">
        <v>73415</v>
      </c>
      <c r="E98" s="64" t="str">
        <f t="shared" si="38"/>
        <v>683 Geißraute</v>
      </c>
      <c r="F98" s="50"/>
      <c r="G98" s="10"/>
      <c r="I98" s="18"/>
      <c r="J98" s="18"/>
      <c r="K98" s="18"/>
      <c r="L98" s="18"/>
      <c r="M98" s="18"/>
      <c r="N98" s="17"/>
      <c r="O98" s="17"/>
    </row>
    <row r="99" spans="1:15" hidden="1" x14ac:dyDescent="0.25">
      <c r="A99" s="50">
        <v>240</v>
      </c>
      <c r="B99" s="10" t="s">
        <v>43</v>
      </c>
      <c r="C99" s="51">
        <v>42370</v>
      </c>
      <c r="D99" s="51">
        <v>73415</v>
      </c>
      <c r="E99" s="64" t="str">
        <f t="shared" si="38"/>
        <v>240 Erbsen/Bohnen in Mischung</v>
      </c>
      <c r="F99" s="50"/>
      <c r="G99" s="10"/>
      <c r="H99" s="17"/>
      <c r="I99" s="18"/>
      <c r="J99" s="18"/>
      <c r="K99" s="18"/>
      <c r="L99" s="18"/>
      <c r="M99" s="18"/>
      <c r="N99" s="17"/>
      <c r="O99" s="17"/>
    </row>
    <row r="100" spans="1:15" hidden="1" x14ac:dyDescent="0.25">
      <c r="A100" s="50">
        <v>250</v>
      </c>
      <c r="B100" s="10" t="s">
        <v>44</v>
      </c>
      <c r="C100" s="51">
        <v>44927</v>
      </c>
      <c r="D100" s="51">
        <v>73415</v>
      </c>
      <c r="E100" s="64" t="str">
        <f t="shared" si="38"/>
        <v>250 Gemenge Leguminosen/Getreide (Leguminose überwiegt)</v>
      </c>
      <c r="F100" s="50"/>
      <c r="G100" s="10"/>
      <c r="H100" s="17"/>
      <c r="I100" s="18"/>
      <c r="J100" s="18"/>
      <c r="K100" s="18"/>
      <c r="L100" s="18"/>
      <c r="M100" s="18"/>
      <c r="N100" s="17"/>
      <c r="O100" s="17"/>
    </row>
    <row r="101" spans="1:15" hidden="1" x14ac:dyDescent="0.25">
      <c r="A101" s="50">
        <v>425</v>
      </c>
      <c r="B101" s="10" t="s">
        <v>48</v>
      </c>
      <c r="C101" s="51">
        <v>42370</v>
      </c>
      <c r="D101" s="51">
        <v>73415</v>
      </c>
      <c r="E101" s="64" t="str">
        <f t="shared" si="38"/>
        <v>425 Klee-Luzerne-Gemisch</v>
      </c>
      <c r="F101" s="50"/>
      <c r="G101" s="10"/>
      <c r="H101" s="17"/>
      <c r="I101" s="18"/>
      <c r="J101" s="18"/>
      <c r="K101" s="18"/>
      <c r="L101" s="18"/>
      <c r="M101" s="18"/>
      <c r="N101" s="17"/>
      <c r="O101" s="17"/>
    </row>
    <row r="102" spans="1:15" hidden="1" x14ac:dyDescent="0.25">
      <c r="A102" s="50">
        <v>432</v>
      </c>
      <c r="B102" s="10" t="s">
        <v>54</v>
      </c>
      <c r="C102" s="51">
        <v>42370</v>
      </c>
      <c r="D102" s="51">
        <v>73415</v>
      </c>
      <c r="E102" s="64" t="str">
        <f t="shared" si="38"/>
        <v>432 Kleemischung aus NC 421,427,431</v>
      </c>
      <c r="F102" s="50"/>
      <c r="G102" s="10"/>
      <c r="H102" s="17"/>
      <c r="I102" s="18"/>
      <c r="J102" s="18"/>
      <c r="K102" s="18"/>
      <c r="L102" s="18"/>
      <c r="M102" s="18"/>
      <c r="N102" s="17"/>
      <c r="O102" s="17"/>
    </row>
    <row r="103" spans="1:15" hidden="1" x14ac:dyDescent="0.25">
      <c r="A103" s="50">
        <v>434</v>
      </c>
      <c r="B103" s="10" t="s">
        <v>55</v>
      </c>
      <c r="C103" s="51">
        <v>44927</v>
      </c>
      <c r="D103" s="51">
        <v>73415</v>
      </c>
      <c r="E103" s="64" t="str">
        <f t="shared" si="38"/>
        <v>434 Gras-Leguminosen Gemisch (Leguminosen überwiegen)</v>
      </c>
      <c r="F103" s="50"/>
      <c r="G103" s="10"/>
      <c r="H103" s="17"/>
      <c r="I103" s="18"/>
      <c r="J103" s="18"/>
      <c r="K103" s="18"/>
      <c r="L103" s="18"/>
      <c r="M103" s="18"/>
      <c r="N103" s="17"/>
      <c r="O103" s="17"/>
    </row>
    <row r="104" spans="1:15" hidden="1" x14ac:dyDescent="0.25">
      <c r="A104" s="47" t="str">
        <f>'Berechnung ÖR2'!A104</f>
        <v>KTG</v>
      </c>
      <c r="B104" s="47" t="str">
        <f>'Berechnung ÖR2'!B104</f>
        <v>Name</v>
      </c>
      <c r="C104" s="47" t="str">
        <f>'Berechnung ÖR2'!C104</f>
        <v>Meldejahr</v>
      </c>
      <c r="D104" s="47" t="str">
        <f>'Berechnung ÖR2'!D104</f>
        <v>Code</v>
      </c>
      <c r="E104" s="64"/>
      <c r="H104" s="18"/>
      <c r="I104" s="18"/>
      <c r="J104" s="18"/>
      <c r="K104" s="18"/>
      <c r="L104" s="18"/>
      <c r="M104" s="18"/>
      <c r="N104" s="17"/>
      <c r="O104" s="17"/>
    </row>
    <row r="105" spans="1:15" hidden="1" x14ac:dyDescent="0.25">
      <c r="A105" s="47">
        <f>'Berechnung ÖR2'!A105</f>
        <v>961</v>
      </c>
      <c r="B105" s="47" t="str">
        <f>'Berechnung ÖR2'!B105</f>
        <v>ÖR2 - Getreide</v>
      </c>
      <c r="C105" s="47">
        <f>'Berechnung ÖR2'!C105</f>
        <v>2025</v>
      </c>
      <c r="D105" s="47" t="str">
        <f>'Berechnung ÖR2'!D105</f>
        <v>ÖR2G</v>
      </c>
      <c r="E105" s="64"/>
      <c r="H105" s="18"/>
      <c r="I105" s="18"/>
      <c r="J105" s="18"/>
      <c r="K105" s="18"/>
      <c r="L105" s="18"/>
      <c r="M105" s="18"/>
      <c r="N105" s="17"/>
      <c r="O105" s="17"/>
    </row>
    <row r="106" spans="1:15" hidden="1" x14ac:dyDescent="0.25">
      <c r="A106" s="179" t="str">
        <f>'Berechnung ÖR2'!A106:D106</f>
        <v>Zugeordnete Kulturarten</v>
      </c>
      <c r="B106" s="179"/>
      <c r="C106" s="179"/>
      <c r="D106" s="179"/>
      <c r="E106" s="64"/>
      <c r="H106" s="18"/>
      <c r="I106" s="18"/>
      <c r="J106" s="18"/>
      <c r="K106" s="18"/>
      <c r="L106" s="18"/>
      <c r="M106" s="18"/>
      <c r="N106" s="17"/>
      <c r="O106" s="17"/>
    </row>
    <row r="107" spans="1:15" hidden="1" x14ac:dyDescent="0.25">
      <c r="A107" s="49" t="str">
        <f>'Berechnung ÖR2'!A107</f>
        <v>KTA ID</v>
      </c>
      <c r="B107" s="143" t="str">
        <f>'Berechnung ÖR2'!B107</f>
        <v>Kulturart Text</v>
      </c>
      <c r="C107" s="143" t="str">
        <f>'Berechnung ÖR2'!C107</f>
        <v>Gültig von</v>
      </c>
      <c r="D107" s="143" t="str">
        <f>'Berechnung ÖR2'!D107</f>
        <v>Gültig bis</v>
      </c>
      <c r="E107" s="64"/>
      <c r="H107" s="18"/>
      <c r="I107" s="18"/>
      <c r="J107" s="18"/>
      <c r="K107" s="18"/>
      <c r="L107" s="18"/>
      <c r="M107" s="18"/>
      <c r="N107" s="17"/>
      <c r="O107" s="17"/>
    </row>
    <row r="108" spans="1:15" hidden="1" x14ac:dyDescent="0.25">
      <c r="A108" s="143">
        <f>'Berechnung ÖR2'!A108</f>
        <v>112</v>
      </c>
      <c r="B108" s="143" t="str">
        <f>'Berechnung ÖR2'!B108</f>
        <v>Winterdurum (Hartweizen)</v>
      </c>
      <c r="C108" s="143">
        <f>'Berechnung ÖR2'!C108</f>
        <v>44562</v>
      </c>
      <c r="D108" s="143">
        <f>'Berechnung ÖR2'!D108</f>
        <v>73415</v>
      </c>
      <c r="E108" s="64" t="str">
        <f t="shared" si="38"/>
        <v>112 Winterdurum (Hartweizen)</v>
      </c>
      <c r="F108" s="50"/>
      <c r="G108" s="10"/>
      <c r="H108" s="18"/>
      <c r="I108" s="18"/>
      <c r="J108" s="18"/>
      <c r="K108" s="18"/>
      <c r="L108" s="18"/>
      <c r="M108" s="18"/>
      <c r="N108" s="17"/>
      <c r="O108" s="17"/>
    </row>
    <row r="109" spans="1:15" hidden="1" x14ac:dyDescent="0.25">
      <c r="A109" s="143">
        <f>'Berechnung ÖR2'!A109</f>
        <v>113</v>
      </c>
      <c r="B109" s="143" t="str">
        <f>'Berechnung ÖR2'!B109</f>
        <v>Sommerdurum (Hartweizen)</v>
      </c>
      <c r="C109" s="143">
        <f>'Berechnung ÖR2'!C109</f>
        <v>44562</v>
      </c>
      <c r="D109" s="143">
        <f>'Berechnung ÖR2'!D109</f>
        <v>73415</v>
      </c>
      <c r="E109" s="64" t="str">
        <f t="shared" si="38"/>
        <v>113 Sommerdurum (Hartweizen)</v>
      </c>
      <c r="F109" s="50"/>
      <c r="G109" s="10"/>
      <c r="H109" s="18"/>
      <c r="I109" s="18"/>
      <c r="J109" s="18"/>
      <c r="K109" s="18"/>
      <c r="L109" s="18"/>
      <c r="M109" s="18"/>
      <c r="N109" s="17"/>
      <c r="O109" s="17"/>
    </row>
    <row r="110" spans="1:15" hidden="1" x14ac:dyDescent="0.25">
      <c r="A110" s="143">
        <f>'Berechnung ÖR2'!A110</f>
        <v>114</v>
      </c>
      <c r="B110" s="143" t="str">
        <f>'Berechnung ÖR2'!B110</f>
        <v>Winter-Dinkel</v>
      </c>
      <c r="C110" s="143">
        <f>'Berechnung ÖR2'!C110</f>
        <v>44562</v>
      </c>
      <c r="D110" s="143">
        <f>'Berechnung ÖR2'!D110</f>
        <v>73415</v>
      </c>
      <c r="E110" s="64" t="str">
        <f t="shared" si="38"/>
        <v>114 Winter-Dinkel</v>
      </c>
      <c r="F110" s="50"/>
      <c r="G110" s="10"/>
      <c r="H110" s="18"/>
      <c r="I110" s="18"/>
      <c r="J110" s="18"/>
      <c r="K110" s="18"/>
      <c r="L110" s="18"/>
      <c r="M110" s="18"/>
      <c r="N110" s="17"/>
      <c r="O110" s="17"/>
    </row>
    <row r="111" spans="1:15" hidden="1" x14ac:dyDescent="0.25">
      <c r="A111" s="143">
        <f>'Berechnung ÖR2'!A111</f>
        <v>115</v>
      </c>
      <c r="B111" s="143" t="str">
        <f>'Berechnung ÖR2'!B111</f>
        <v>Winterweichweizen</v>
      </c>
      <c r="C111" s="143">
        <f>'Berechnung ÖR2'!C111</f>
        <v>44562</v>
      </c>
      <c r="D111" s="143">
        <f>'Berechnung ÖR2'!D111</f>
        <v>73415</v>
      </c>
      <c r="E111" s="64" t="str">
        <f t="shared" si="38"/>
        <v>115 Winterweichweizen</v>
      </c>
      <c r="F111" s="50"/>
      <c r="G111" s="10"/>
      <c r="H111" s="18"/>
      <c r="I111" s="18"/>
      <c r="J111" s="18"/>
      <c r="K111" s="18"/>
      <c r="L111" s="18"/>
      <c r="M111" s="18"/>
      <c r="N111" s="17"/>
      <c r="O111" s="17"/>
    </row>
    <row r="112" spans="1:15" hidden="1" x14ac:dyDescent="0.25">
      <c r="A112" s="143">
        <f>'Berechnung ÖR2'!A112</f>
        <v>116</v>
      </c>
      <c r="B112" s="143" t="str">
        <f>'Berechnung ÖR2'!B112</f>
        <v>Sommerweichweizen</v>
      </c>
      <c r="C112" s="143">
        <f>'Berechnung ÖR2'!C112</f>
        <v>44562</v>
      </c>
      <c r="D112" s="143">
        <f>'Berechnung ÖR2'!D112</f>
        <v>73415</v>
      </c>
      <c r="E112" s="64" t="str">
        <f t="shared" si="38"/>
        <v>116 Sommerweichweizen</v>
      </c>
      <c r="F112" s="50"/>
      <c r="G112" s="10"/>
      <c r="H112" s="18"/>
      <c r="I112" s="18"/>
      <c r="J112" s="18"/>
      <c r="K112" s="18"/>
      <c r="L112" s="18"/>
      <c r="M112" s="18"/>
      <c r="N112" s="17"/>
      <c r="O112" s="17"/>
    </row>
    <row r="113" spans="1:15" hidden="1" x14ac:dyDescent="0.25">
      <c r="A113" s="143">
        <f>'Berechnung ÖR2'!A113</f>
        <v>118</v>
      </c>
      <c r="B113" s="143" t="str">
        <f>'Berechnung ÖR2'!B113</f>
        <v>Winter-Emmer/-Einkorn</v>
      </c>
      <c r="C113" s="143">
        <f>'Berechnung ÖR2'!C113</f>
        <v>44562</v>
      </c>
      <c r="D113" s="143">
        <f>'Berechnung ÖR2'!D113</f>
        <v>73415</v>
      </c>
      <c r="E113" s="64" t="str">
        <f t="shared" si="38"/>
        <v>118 Winter-Emmer/-Einkorn</v>
      </c>
      <c r="F113" s="50"/>
      <c r="G113" s="10"/>
      <c r="H113" s="18"/>
      <c r="I113" s="18"/>
      <c r="J113" s="18"/>
      <c r="K113" s="18"/>
      <c r="L113" s="18"/>
      <c r="M113" s="18"/>
      <c r="N113" s="17"/>
      <c r="O113" s="17"/>
    </row>
    <row r="114" spans="1:15" hidden="1" x14ac:dyDescent="0.25">
      <c r="A114" s="143">
        <f>'Berechnung ÖR2'!A114</f>
        <v>119</v>
      </c>
      <c r="B114" s="143" t="str">
        <f>'Berechnung ÖR2'!B114</f>
        <v>Sommer-Emmer/-Einkorn</v>
      </c>
      <c r="C114" s="143">
        <f>'Berechnung ÖR2'!C114</f>
        <v>44562</v>
      </c>
      <c r="D114" s="143">
        <f>'Berechnung ÖR2'!D114</f>
        <v>73415</v>
      </c>
      <c r="E114" s="64" t="str">
        <f t="shared" si="38"/>
        <v>119 Sommer-Emmer/-Einkorn</v>
      </c>
      <c r="F114" s="50"/>
      <c r="G114" s="10"/>
      <c r="H114" s="18"/>
      <c r="I114" s="18"/>
      <c r="J114" s="18"/>
      <c r="K114" s="18"/>
      <c r="L114" s="18"/>
      <c r="M114" s="18"/>
      <c r="N114" s="17"/>
      <c r="O114" s="17"/>
    </row>
    <row r="115" spans="1:15" hidden="1" x14ac:dyDescent="0.25">
      <c r="A115" s="143">
        <f>'Berechnung ÖR2'!A115</f>
        <v>120</v>
      </c>
      <c r="B115" s="143" t="str">
        <f>'Berechnung ÖR2'!B115</f>
        <v>Sommer-Dinkel</v>
      </c>
      <c r="C115" s="143">
        <f>'Berechnung ÖR2'!C115</f>
        <v>44562</v>
      </c>
      <c r="D115" s="143">
        <f>'Berechnung ÖR2'!D115</f>
        <v>73415</v>
      </c>
      <c r="E115" s="64" t="str">
        <f t="shared" si="38"/>
        <v>120 Sommer-Dinkel</v>
      </c>
      <c r="F115" s="50"/>
      <c r="G115" s="10"/>
      <c r="H115" s="18"/>
      <c r="I115" s="18"/>
      <c r="J115" s="18"/>
      <c r="K115" s="18"/>
      <c r="L115" s="18"/>
      <c r="M115" s="18"/>
      <c r="N115" s="17"/>
      <c r="O115" s="17"/>
    </row>
    <row r="116" spans="1:15" hidden="1" x14ac:dyDescent="0.25">
      <c r="A116" s="143">
        <f>'Berechnung ÖR2'!A116</f>
        <v>121</v>
      </c>
      <c r="B116" s="143" t="str">
        <f>'Berechnung ÖR2'!B116</f>
        <v>Winterroggen, Winter-Waldstaudenroggen</v>
      </c>
      <c r="C116" s="143">
        <f>'Berechnung ÖR2'!C116</f>
        <v>44562</v>
      </c>
      <c r="D116" s="143">
        <f>'Berechnung ÖR2'!D116</f>
        <v>73415</v>
      </c>
      <c r="E116" s="64" t="str">
        <f t="shared" si="38"/>
        <v>121 Winterroggen, Winter-Waldstaudenroggen</v>
      </c>
      <c r="F116" s="50"/>
      <c r="G116" s="10"/>
      <c r="H116" s="18"/>
      <c r="I116" s="18"/>
      <c r="J116" s="18"/>
      <c r="K116" s="18"/>
      <c r="L116" s="18"/>
      <c r="M116" s="18"/>
      <c r="N116" s="17"/>
      <c r="O116" s="17"/>
    </row>
    <row r="117" spans="1:15" hidden="1" x14ac:dyDescent="0.25">
      <c r="A117" s="143">
        <f>'Berechnung ÖR2'!A117</f>
        <v>122</v>
      </c>
      <c r="B117" s="143" t="str">
        <f>'Berechnung ÖR2'!B117</f>
        <v>Sommerroggen, Sommer-Waldstaudenroggen</v>
      </c>
      <c r="C117" s="143">
        <f>'Berechnung ÖR2'!C117</f>
        <v>44562</v>
      </c>
      <c r="D117" s="143">
        <f>'Berechnung ÖR2'!D117</f>
        <v>73415</v>
      </c>
      <c r="E117" s="64" t="str">
        <f t="shared" si="38"/>
        <v>122 Sommerroggen, Sommer-Waldstaudenroggen</v>
      </c>
      <c r="F117" s="50"/>
      <c r="G117" s="10"/>
      <c r="H117" s="18"/>
      <c r="I117" s="18"/>
      <c r="J117" s="18"/>
      <c r="K117" s="18"/>
      <c r="L117" s="18"/>
      <c r="M117" s="18"/>
      <c r="N117" s="17"/>
      <c r="O117" s="17"/>
    </row>
    <row r="118" spans="1:15" hidden="1" x14ac:dyDescent="0.25">
      <c r="A118" s="143">
        <f>'Berechnung ÖR2'!A118</f>
        <v>125</v>
      </c>
      <c r="B118" s="143" t="str">
        <f>'Berechnung ÖR2'!B118</f>
        <v>Wintermenggetreide</v>
      </c>
      <c r="C118" s="143">
        <f>'Berechnung ÖR2'!C118</f>
        <v>44562</v>
      </c>
      <c r="D118" s="143">
        <f>'Berechnung ÖR2'!D118</f>
        <v>73415</v>
      </c>
      <c r="E118" s="64" t="str">
        <f t="shared" si="38"/>
        <v>125 Wintermenggetreide</v>
      </c>
      <c r="F118" s="50"/>
      <c r="G118" s="10"/>
      <c r="H118" s="18"/>
      <c r="I118" s="18"/>
      <c r="J118" s="18"/>
      <c r="K118" s="18"/>
      <c r="L118" s="18"/>
      <c r="M118" s="18"/>
      <c r="N118" s="17"/>
      <c r="O118" s="17"/>
    </row>
    <row r="119" spans="1:15" hidden="1" x14ac:dyDescent="0.25">
      <c r="A119" s="143">
        <f>'Berechnung ÖR2'!A119</f>
        <v>126</v>
      </c>
      <c r="B119" s="143" t="str">
        <f>'Berechnung ÖR2'!B119</f>
        <v>Wintermenggetreide ohne Weizen</v>
      </c>
      <c r="C119" s="143">
        <f>'Berechnung ÖR2'!C119</f>
        <v>44927</v>
      </c>
      <c r="D119" s="143">
        <f>'Berechnung ÖR2'!D119</f>
        <v>73415</v>
      </c>
      <c r="E119" s="64" t="str">
        <f t="shared" si="38"/>
        <v>126 Wintermenggetreide ohne Weizen</v>
      </c>
      <c r="F119" s="50"/>
      <c r="G119" s="10"/>
      <c r="H119" s="18"/>
      <c r="I119" s="18"/>
      <c r="J119" s="18"/>
      <c r="K119" s="18"/>
      <c r="L119" s="18"/>
      <c r="M119" s="18"/>
      <c r="N119" s="17"/>
      <c r="O119" s="17"/>
    </row>
    <row r="120" spans="1:15" hidden="1" x14ac:dyDescent="0.25">
      <c r="A120" s="143">
        <f>'Berechnung ÖR2'!A120</f>
        <v>131</v>
      </c>
      <c r="B120" s="143" t="str">
        <f>'Berechnung ÖR2'!B120</f>
        <v>Wintergerste</v>
      </c>
      <c r="C120" s="143">
        <f>'Berechnung ÖR2'!C120</f>
        <v>44562</v>
      </c>
      <c r="D120" s="143">
        <f>'Berechnung ÖR2'!D120</f>
        <v>73415</v>
      </c>
      <c r="E120" s="64" t="str">
        <f t="shared" si="38"/>
        <v>131 Wintergerste</v>
      </c>
      <c r="F120" s="50"/>
      <c r="G120" s="10"/>
      <c r="H120" s="18"/>
      <c r="I120" s="18"/>
      <c r="J120" s="18"/>
      <c r="K120" s="18"/>
      <c r="L120" s="18"/>
      <c r="M120" s="18"/>
      <c r="N120" s="17"/>
      <c r="O120" s="17"/>
    </row>
    <row r="121" spans="1:15" hidden="1" x14ac:dyDescent="0.25">
      <c r="A121" s="143">
        <f>'Berechnung ÖR2'!A121</f>
        <v>132</v>
      </c>
      <c r="B121" s="143" t="str">
        <f>'Berechnung ÖR2'!B121</f>
        <v>Sommergerste</v>
      </c>
      <c r="C121" s="143">
        <f>'Berechnung ÖR2'!C121</f>
        <v>44562</v>
      </c>
      <c r="D121" s="143">
        <f>'Berechnung ÖR2'!D121</f>
        <v>73415</v>
      </c>
      <c r="E121" s="64" t="str">
        <f t="shared" si="38"/>
        <v>132 Sommergerste</v>
      </c>
      <c r="F121" s="50"/>
      <c r="G121" s="10"/>
      <c r="H121" s="18"/>
      <c r="I121" s="18"/>
      <c r="J121" s="18"/>
      <c r="K121" s="18"/>
      <c r="L121" s="18"/>
      <c r="M121" s="18"/>
      <c r="N121" s="17"/>
      <c r="O121" s="17"/>
    </row>
    <row r="122" spans="1:15" hidden="1" x14ac:dyDescent="0.25">
      <c r="A122" s="143">
        <f>'Berechnung ÖR2'!A122</f>
        <v>142</v>
      </c>
      <c r="B122" s="143" t="str">
        <f>'Berechnung ÖR2'!B122</f>
        <v>Winterhafer</v>
      </c>
      <c r="C122" s="143">
        <f>'Berechnung ÖR2'!C122</f>
        <v>44562</v>
      </c>
      <c r="D122" s="143">
        <f>'Berechnung ÖR2'!D122</f>
        <v>73415</v>
      </c>
      <c r="E122" s="64" t="str">
        <f t="shared" si="38"/>
        <v>142 Winterhafer</v>
      </c>
      <c r="F122" s="50"/>
      <c r="G122" s="10"/>
      <c r="H122" s="18"/>
      <c r="I122" s="18"/>
      <c r="J122" s="18"/>
      <c r="K122" s="18"/>
      <c r="L122" s="18"/>
      <c r="M122" s="18"/>
      <c r="N122" s="17"/>
      <c r="O122" s="17"/>
    </row>
    <row r="123" spans="1:15" hidden="1" x14ac:dyDescent="0.25">
      <c r="A123" s="143">
        <f>'Berechnung ÖR2'!A123</f>
        <v>143</v>
      </c>
      <c r="B123" s="143" t="str">
        <f>'Berechnung ÖR2'!B123</f>
        <v>Sommerhafer</v>
      </c>
      <c r="C123" s="143">
        <f>'Berechnung ÖR2'!C123</f>
        <v>44562</v>
      </c>
      <c r="D123" s="143">
        <f>'Berechnung ÖR2'!D123</f>
        <v>73415</v>
      </c>
      <c r="E123" s="64" t="str">
        <f t="shared" si="38"/>
        <v>143 Sommerhafer</v>
      </c>
      <c r="F123" s="50"/>
      <c r="G123" s="10"/>
      <c r="H123" s="18"/>
      <c r="I123" s="18"/>
      <c r="J123" s="18"/>
      <c r="K123" s="18"/>
      <c r="L123" s="18"/>
      <c r="M123" s="18"/>
      <c r="N123" s="17"/>
      <c r="O123" s="17"/>
    </row>
    <row r="124" spans="1:15" hidden="1" x14ac:dyDescent="0.25">
      <c r="A124" s="143">
        <f>'Berechnung ÖR2'!A124</f>
        <v>144</v>
      </c>
      <c r="B124" s="143" t="str">
        <f>'Berechnung ÖR2'!B124</f>
        <v>Sommermenggetreide</v>
      </c>
      <c r="C124" s="143">
        <f>'Berechnung ÖR2'!C124</f>
        <v>44562</v>
      </c>
      <c r="D124" s="143">
        <f>'Berechnung ÖR2'!D124</f>
        <v>73415</v>
      </c>
      <c r="E124" s="64" t="str">
        <f t="shared" si="38"/>
        <v>144 Sommermenggetreide</v>
      </c>
      <c r="F124" s="50"/>
      <c r="G124" s="10"/>
      <c r="H124" s="18"/>
      <c r="I124" s="18"/>
      <c r="J124" s="18"/>
      <c r="K124" s="18"/>
      <c r="L124" s="18"/>
      <c r="M124" s="18"/>
      <c r="N124" s="17"/>
      <c r="O124" s="17"/>
    </row>
    <row r="125" spans="1:15" hidden="1" x14ac:dyDescent="0.25">
      <c r="A125" s="143">
        <f>'Berechnung ÖR2'!A125</f>
        <v>145</v>
      </c>
      <c r="B125" s="143" t="str">
        <f>'Berechnung ÖR2'!B125</f>
        <v>Sommermenggetreide ohne Weizen</v>
      </c>
      <c r="C125" s="143">
        <f>'Berechnung ÖR2'!C125</f>
        <v>44927</v>
      </c>
      <c r="D125" s="143">
        <f>'Berechnung ÖR2'!D125</f>
        <v>73415</v>
      </c>
      <c r="E125" s="64" t="str">
        <f t="shared" si="38"/>
        <v>145 Sommermenggetreide ohne Weizen</v>
      </c>
      <c r="F125" s="50"/>
      <c r="G125" s="10"/>
      <c r="H125" s="18"/>
      <c r="I125" s="18"/>
      <c r="J125" s="18"/>
      <c r="K125" s="18"/>
      <c r="L125" s="18"/>
      <c r="M125" s="18"/>
      <c r="N125" s="17"/>
      <c r="O125" s="17"/>
    </row>
    <row r="126" spans="1:15" hidden="1" x14ac:dyDescent="0.25">
      <c r="A126" s="143">
        <f>'Berechnung ÖR2'!A126</f>
        <v>150</v>
      </c>
      <c r="B126" s="143" t="str">
        <f>'Berechnung ÖR2'!B126</f>
        <v>Gemenge Getreide/Leguminosen (Getreide überwiegt)</v>
      </c>
      <c r="C126" s="143">
        <f>'Berechnung ÖR2'!C126</f>
        <v>44927</v>
      </c>
      <c r="D126" s="143">
        <f>'Berechnung ÖR2'!D126</f>
        <v>73415</v>
      </c>
      <c r="E126" s="64" t="str">
        <f t="shared" si="38"/>
        <v>150 Gemenge Getreide/Leguminosen (Getreide überwiegt)</v>
      </c>
      <c r="F126" s="50"/>
      <c r="G126" s="10"/>
      <c r="H126" s="18"/>
      <c r="I126" s="18"/>
      <c r="J126" s="18"/>
      <c r="K126" s="18"/>
      <c r="L126" s="18"/>
      <c r="M126" s="18"/>
      <c r="N126" s="17"/>
      <c r="O126" s="17"/>
    </row>
    <row r="127" spans="1:15" hidden="1" x14ac:dyDescent="0.25">
      <c r="A127" s="143">
        <f>'Berechnung ÖR2'!A127</f>
        <v>156</v>
      </c>
      <c r="B127" s="143" t="str">
        <f>'Berechnung ÖR2'!B127</f>
        <v>Wintertriticale</v>
      </c>
      <c r="C127" s="143">
        <f>'Berechnung ÖR2'!C127</f>
        <v>44562</v>
      </c>
      <c r="D127" s="143">
        <f>'Berechnung ÖR2'!D127</f>
        <v>73415</v>
      </c>
      <c r="E127" s="64" t="str">
        <f t="shared" si="38"/>
        <v>156 Wintertriticale</v>
      </c>
      <c r="F127" s="50"/>
      <c r="G127" s="10"/>
      <c r="H127" s="18"/>
      <c r="I127" s="18"/>
      <c r="J127" s="18"/>
      <c r="K127" s="18"/>
      <c r="L127" s="18"/>
      <c r="M127" s="18"/>
      <c r="N127" s="17"/>
      <c r="O127" s="17"/>
    </row>
    <row r="128" spans="1:15" hidden="1" x14ac:dyDescent="0.25">
      <c r="A128" s="143">
        <f>'Berechnung ÖR2'!A128</f>
        <v>157</v>
      </c>
      <c r="B128" s="143" t="str">
        <f>'Berechnung ÖR2'!B128</f>
        <v>Sommertriticale</v>
      </c>
      <c r="C128" s="143">
        <f>'Berechnung ÖR2'!C128</f>
        <v>44562</v>
      </c>
      <c r="D128" s="143">
        <f>'Berechnung ÖR2'!D128</f>
        <v>73415</v>
      </c>
      <c r="E128" s="64" t="str">
        <f t="shared" si="38"/>
        <v>157 Sommertriticale</v>
      </c>
      <c r="F128" s="50"/>
      <c r="G128" s="10"/>
      <c r="H128" s="18"/>
      <c r="I128" s="18"/>
      <c r="J128" s="18"/>
      <c r="K128" s="18"/>
      <c r="L128" s="18"/>
      <c r="M128" s="18"/>
      <c r="N128" s="17"/>
      <c r="O128" s="17"/>
    </row>
    <row r="129" spans="1:15" hidden="1" x14ac:dyDescent="0.25">
      <c r="A129" s="143">
        <f>'Berechnung ÖR2'!A129</f>
        <v>188</v>
      </c>
      <c r="B129" s="143" t="str">
        <f>'Berechnung ÖR2'!B129</f>
        <v>Reis im Trockenanbau</v>
      </c>
      <c r="C129" s="143">
        <f>'Berechnung ÖR2'!C129</f>
        <v>44562</v>
      </c>
      <c r="D129" s="143">
        <f>'Berechnung ÖR2'!D129</f>
        <v>73415</v>
      </c>
      <c r="E129" s="64" t="str">
        <f t="shared" si="38"/>
        <v>188 Reis im Trockenanbau</v>
      </c>
      <c r="F129" s="50"/>
      <c r="G129" s="10"/>
      <c r="H129" s="18"/>
      <c r="I129" s="18"/>
      <c r="J129" s="18"/>
      <c r="K129" s="18"/>
      <c r="L129" s="18"/>
      <c r="M129" s="18"/>
      <c r="N129" s="17"/>
      <c r="O129" s="17"/>
    </row>
    <row r="130" spans="1:15" hidden="1" x14ac:dyDescent="0.25">
      <c r="A130" s="143">
        <f>'Berechnung ÖR2'!A130</f>
        <v>704</v>
      </c>
      <c r="B130" s="143" t="str">
        <f>'Berechnung ÖR2'!B130</f>
        <v>Kanariensaat/Echtes Glanzgras</v>
      </c>
      <c r="C130" s="143">
        <f>'Berechnung ÖR2'!C130</f>
        <v>44562</v>
      </c>
      <c r="D130" s="143">
        <f>'Berechnung ÖR2'!D130</f>
        <v>73415</v>
      </c>
      <c r="E130" s="64" t="str">
        <f t="shared" si="38"/>
        <v>704 Kanariensaat/Echtes Glanzgras</v>
      </c>
      <c r="F130" s="50"/>
      <c r="G130" s="10"/>
      <c r="H130" s="18"/>
      <c r="I130" s="18"/>
      <c r="J130" s="18"/>
      <c r="K130" s="18"/>
      <c r="L130" s="18"/>
      <c r="M130" s="18"/>
      <c r="N130" s="17"/>
      <c r="O130" s="17"/>
    </row>
    <row r="131" spans="1:15" hidden="1" x14ac:dyDescent="0.25">
      <c r="A131" s="143">
        <f>'Berechnung ÖR2'!A131</f>
        <v>760</v>
      </c>
      <c r="B131" s="143" t="str">
        <f>'Berechnung ÖR2'!B131</f>
        <v>Pampasgräser (Amerikanisches Pampasgras)</v>
      </c>
      <c r="C131" s="143">
        <f>'Berechnung ÖR2'!C131</f>
        <v>44562</v>
      </c>
      <c r="D131" s="143">
        <f>'Berechnung ÖR2'!D131</f>
        <v>73415</v>
      </c>
      <c r="E131" s="64" t="str">
        <f t="shared" si="38"/>
        <v>760 Pampasgräser (Amerikanisches Pampasgras)</v>
      </c>
      <c r="F131" s="50"/>
      <c r="G131" s="10"/>
      <c r="H131" s="18"/>
      <c r="I131" s="18"/>
      <c r="J131" s="18"/>
      <c r="K131" s="18"/>
      <c r="L131" s="18"/>
      <c r="M131" s="18"/>
      <c r="N131" s="17"/>
      <c r="O131" s="17"/>
    </row>
    <row r="132" spans="1:15" ht="15.75" hidden="1" thickBot="1" x14ac:dyDescent="0.3">
      <c r="A132" s="143"/>
      <c r="B132" s="143"/>
      <c r="C132" s="143"/>
      <c r="D132" s="143"/>
      <c r="E132" s="64" t="str">
        <f t="shared" si="38"/>
        <v xml:space="preserve"> </v>
      </c>
      <c r="F132" s="53"/>
      <c r="G132" s="54"/>
      <c r="H132" s="52"/>
      <c r="I132" s="52"/>
      <c r="J132" s="18"/>
      <c r="K132" s="18"/>
      <c r="L132" s="18"/>
      <c r="M132" s="18"/>
      <c r="N132" s="17"/>
      <c r="O132" s="17"/>
    </row>
    <row r="133" spans="1:15" ht="15.75" hidden="1" thickTop="1" x14ac:dyDescent="0.25">
      <c r="A133" s="56" t="s">
        <v>26</v>
      </c>
      <c r="B133" s="57" t="s">
        <v>27</v>
      </c>
      <c r="C133" s="57" t="s">
        <v>28</v>
      </c>
      <c r="D133" s="57" t="s">
        <v>1</v>
      </c>
      <c r="E133" s="64"/>
      <c r="H133" s="18"/>
      <c r="I133" s="18"/>
      <c r="J133" s="18"/>
      <c r="K133" s="18"/>
      <c r="L133" s="18"/>
      <c r="M133" s="18"/>
      <c r="N133" s="17"/>
      <c r="O133" s="17"/>
    </row>
    <row r="134" spans="1:15" hidden="1" x14ac:dyDescent="0.25">
      <c r="A134" s="58">
        <v>928</v>
      </c>
      <c r="B134" s="59" t="s">
        <v>86</v>
      </c>
      <c r="C134" s="60">
        <v>2023</v>
      </c>
      <c r="D134" s="59" t="s">
        <v>87</v>
      </c>
      <c r="E134" s="64"/>
      <c r="H134" s="18"/>
      <c r="I134" s="18"/>
      <c r="J134" s="18"/>
      <c r="K134" s="18"/>
      <c r="L134" s="18"/>
      <c r="M134" s="18"/>
      <c r="N134" s="17"/>
      <c r="O134" s="17"/>
    </row>
    <row r="135" spans="1:15" hidden="1" x14ac:dyDescent="0.25">
      <c r="A135" s="187" t="s">
        <v>31</v>
      </c>
      <c r="B135" s="179"/>
      <c r="C135" s="179"/>
      <c r="D135" s="179"/>
      <c r="E135" s="64"/>
      <c r="H135" s="18"/>
      <c r="I135" s="18"/>
      <c r="J135" s="18"/>
      <c r="K135" s="18"/>
      <c r="L135" s="18"/>
      <c r="M135" s="18"/>
      <c r="N135" s="17"/>
      <c r="O135" s="17"/>
    </row>
    <row r="136" spans="1:15" hidden="1" x14ac:dyDescent="0.25">
      <c r="A136" s="62" t="s">
        <v>32</v>
      </c>
      <c r="B136" s="49" t="s">
        <v>33</v>
      </c>
      <c r="C136" s="49" t="s">
        <v>34</v>
      </c>
      <c r="D136" s="49" t="s">
        <v>35</v>
      </c>
      <c r="E136" s="64"/>
      <c r="H136" s="18"/>
      <c r="I136" s="18"/>
      <c r="J136" s="18"/>
      <c r="K136" s="18"/>
      <c r="L136" s="18"/>
      <c r="M136" s="18"/>
      <c r="N136" s="17"/>
      <c r="O136" s="17"/>
    </row>
    <row r="137" spans="1:15" hidden="1" x14ac:dyDescent="0.25">
      <c r="A137" s="63">
        <v>780</v>
      </c>
      <c r="B137" s="10" t="s">
        <v>88</v>
      </c>
      <c r="C137" s="51">
        <v>42370</v>
      </c>
      <c r="D137" s="51">
        <v>73415</v>
      </c>
      <c r="E137" s="64" t="str">
        <f t="shared" ref="E137:E138" si="39">A137&amp;" "&amp;B137</f>
        <v>780 Begonien</v>
      </c>
      <c r="H137" s="18"/>
      <c r="I137" s="18"/>
      <c r="J137" s="18"/>
      <c r="K137" s="18"/>
      <c r="L137" s="18"/>
      <c r="M137" s="18"/>
      <c r="N137" s="17"/>
      <c r="O137" s="17"/>
    </row>
    <row r="138" spans="1:15" hidden="1" x14ac:dyDescent="0.25">
      <c r="A138" s="63">
        <v>791</v>
      </c>
      <c r="B138" s="10" t="s">
        <v>89</v>
      </c>
      <c r="C138" s="51">
        <v>42370</v>
      </c>
      <c r="D138" s="51">
        <v>73415</v>
      </c>
      <c r="E138" s="64" t="str">
        <f t="shared" si="39"/>
        <v>791 Knollenbegonien</v>
      </c>
      <c r="H138" s="18"/>
      <c r="I138" s="18"/>
      <c r="J138" s="18"/>
      <c r="K138" s="18"/>
      <c r="L138" s="18"/>
      <c r="M138" s="18"/>
      <c r="N138" s="17"/>
      <c r="O138" s="17"/>
    </row>
    <row r="139" spans="1:15" hidden="1" x14ac:dyDescent="0.25">
      <c r="A139" s="65" t="s">
        <v>26</v>
      </c>
      <c r="B139" s="59" t="s">
        <v>27</v>
      </c>
      <c r="C139" s="59" t="s">
        <v>28</v>
      </c>
      <c r="D139" s="59" t="s">
        <v>1</v>
      </c>
      <c r="E139" s="61"/>
      <c r="H139" s="18"/>
      <c r="I139" s="18"/>
      <c r="J139" s="18"/>
      <c r="K139" s="18"/>
      <c r="L139" s="18"/>
      <c r="M139" s="18"/>
      <c r="N139" s="17"/>
      <c r="O139" s="17"/>
    </row>
    <row r="140" spans="1:15" hidden="1" x14ac:dyDescent="0.25">
      <c r="A140" s="58">
        <v>836</v>
      </c>
      <c r="B140" s="59" t="s">
        <v>90</v>
      </c>
      <c r="C140" s="60">
        <v>2023</v>
      </c>
      <c r="D140" s="59" t="s">
        <v>91</v>
      </c>
      <c r="E140" s="61"/>
      <c r="H140" s="18"/>
      <c r="I140" s="18"/>
      <c r="J140" s="18"/>
      <c r="K140" s="18"/>
      <c r="L140" s="18"/>
      <c r="M140" s="18"/>
      <c r="N140" s="17"/>
      <c r="O140" s="17"/>
    </row>
    <row r="141" spans="1:15" hidden="1" x14ac:dyDescent="0.25">
      <c r="A141" s="187" t="s">
        <v>31</v>
      </c>
      <c r="B141" s="179"/>
      <c r="C141" s="179"/>
      <c r="D141" s="179"/>
      <c r="E141" s="61"/>
      <c r="H141" s="18"/>
      <c r="I141" s="18"/>
      <c r="J141" s="18"/>
      <c r="K141" s="18"/>
      <c r="L141" s="18"/>
      <c r="M141" s="18"/>
      <c r="N141" s="17"/>
      <c r="O141" s="17"/>
    </row>
    <row r="142" spans="1:15" hidden="1" x14ac:dyDescent="0.25">
      <c r="A142" s="62" t="s">
        <v>32</v>
      </c>
      <c r="B142" s="49" t="s">
        <v>33</v>
      </c>
      <c r="C142" s="49" t="s">
        <v>34</v>
      </c>
      <c r="D142" s="49" t="s">
        <v>35</v>
      </c>
      <c r="E142" s="61"/>
      <c r="H142" s="18"/>
      <c r="I142" s="18"/>
      <c r="J142" s="18"/>
      <c r="K142" s="18"/>
      <c r="L142" s="18"/>
      <c r="M142" s="18"/>
      <c r="N142" s="17"/>
      <c r="O142" s="17"/>
    </row>
    <row r="143" spans="1:15" hidden="1" x14ac:dyDescent="0.25">
      <c r="A143" s="63">
        <v>317</v>
      </c>
      <c r="B143" s="10" t="s">
        <v>92</v>
      </c>
      <c r="C143" s="51">
        <v>43831</v>
      </c>
      <c r="D143" s="51">
        <v>73415</v>
      </c>
      <c r="E143" s="64" t="str">
        <f t="shared" ref="E143:E144" si="40">A143&amp;" "&amp;B143</f>
        <v>317 Ölrettich</v>
      </c>
      <c r="H143" s="18"/>
      <c r="I143" s="18"/>
      <c r="J143" s="18"/>
      <c r="K143" s="18"/>
      <c r="L143" s="18"/>
      <c r="M143" s="18"/>
      <c r="N143" s="17"/>
      <c r="O143" s="17"/>
    </row>
    <row r="144" spans="1:15" hidden="1" x14ac:dyDescent="0.25">
      <c r="A144" s="63">
        <v>618</v>
      </c>
      <c r="B144" s="10" t="s">
        <v>93</v>
      </c>
      <c r="C144" s="51">
        <v>42370</v>
      </c>
      <c r="D144" s="51">
        <v>73415</v>
      </c>
      <c r="E144" s="64" t="str">
        <f t="shared" si="40"/>
        <v>618 Gartenrettiche (Weiße/rote Rettiche, schwarzer Winterrettich, Ölrettich, Radieschen)</v>
      </c>
      <c r="H144" s="18"/>
      <c r="I144" s="18"/>
      <c r="J144" s="18"/>
      <c r="K144" s="18"/>
      <c r="L144" s="18"/>
      <c r="M144" s="18"/>
      <c r="N144" s="17"/>
      <c r="O144" s="17"/>
    </row>
    <row r="145" spans="1:15" hidden="1" x14ac:dyDescent="0.25">
      <c r="A145" s="65" t="s">
        <v>26</v>
      </c>
      <c r="B145" s="59" t="s">
        <v>27</v>
      </c>
      <c r="C145" s="59" t="s">
        <v>28</v>
      </c>
      <c r="D145" s="59" t="s">
        <v>1</v>
      </c>
      <c r="E145" s="61"/>
      <c r="H145" s="18"/>
      <c r="I145" s="18"/>
      <c r="J145" s="18"/>
      <c r="K145" s="18"/>
      <c r="L145" s="18"/>
      <c r="M145" s="18"/>
      <c r="N145" s="17"/>
      <c r="O145" s="17"/>
    </row>
    <row r="146" spans="1:15" hidden="1" x14ac:dyDescent="0.25">
      <c r="A146" s="58">
        <v>806</v>
      </c>
      <c r="B146" s="59" t="s">
        <v>94</v>
      </c>
      <c r="C146" s="60">
        <v>2023</v>
      </c>
      <c r="D146" s="59" t="s">
        <v>95</v>
      </c>
      <c r="E146" s="61"/>
      <c r="H146" s="18"/>
      <c r="I146" s="18"/>
      <c r="J146" s="18"/>
      <c r="K146" s="18"/>
      <c r="L146" s="18"/>
      <c r="M146" s="18"/>
      <c r="N146" s="17"/>
      <c r="O146" s="17"/>
    </row>
    <row r="147" spans="1:15" hidden="1" x14ac:dyDescent="0.25">
      <c r="A147" s="187" t="s">
        <v>31</v>
      </c>
      <c r="B147" s="179"/>
      <c r="C147" s="179"/>
      <c r="D147" s="179"/>
      <c r="E147" s="61"/>
      <c r="H147" s="18"/>
      <c r="I147" s="18"/>
      <c r="J147" s="18"/>
      <c r="K147" s="18"/>
      <c r="L147" s="18"/>
      <c r="M147" s="18"/>
      <c r="N147" s="17"/>
      <c r="O147" s="17"/>
    </row>
    <row r="148" spans="1:15" hidden="1" x14ac:dyDescent="0.25">
      <c r="A148" s="62" t="s">
        <v>32</v>
      </c>
      <c r="B148" s="49" t="s">
        <v>33</v>
      </c>
      <c r="C148" s="49" t="s">
        <v>34</v>
      </c>
      <c r="D148" s="49" t="s">
        <v>35</v>
      </c>
      <c r="E148" s="61"/>
      <c r="H148" s="18"/>
      <c r="I148" s="18"/>
      <c r="J148" s="18"/>
      <c r="K148" s="18"/>
      <c r="L148" s="18"/>
      <c r="M148" s="18"/>
      <c r="N148" s="17"/>
      <c r="O148" s="17"/>
    </row>
    <row r="149" spans="1:15" hidden="1" x14ac:dyDescent="0.25">
      <c r="A149" s="63">
        <v>320</v>
      </c>
      <c r="B149" s="10" t="s">
        <v>96</v>
      </c>
      <c r="C149" s="51">
        <v>42370</v>
      </c>
      <c r="D149" s="51">
        <v>73415</v>
      </c>
      <c r="E149" s="64" t="str">
        <f t="shared" ref="E149:E150" si="41">A149&amp;" "&amp;B149</f>
        <v>320 Sonnenblumen</v>
      </c>
      <c r="H149" s="18"/>
      <c r="I149" s="18"/>
      <c r="J149" s="18"/>
      <c r="K149" s="18"/>
      <c r="L149" s="18"/>
      <c r="M149" s="18"/>
      <c r="N149" s="17"/>
      <c r="O149" s="17"/>
    </row>
    <row r="150" spans="1:15" hidden="1" x14ac:dyDescent="0.25">
      <c r="A150" s="63">
        <v>604</v>
      </c>
      <c r="B150" s="10" t="s">
        <v>97</v>
      </c>
      <c r="C150" s="51">
        <v>42370</v>
      </c>
      <c r="D150" s="51">
        <v>73415</v>
      </c>
      <c r="E150" s="64" t="str">
        <f t="shared" si="41"/>
        <v>604 Topinambur</v>
      </c>
      <c r="H150" s="18"/>
      <c r="I150" s="18"/>
      <c r="J150" s="18"/>
      <c r="K150" s="18"/>
      <c r="L150" s="18"/>
      <c r="M150" s="18"/>
      <c r="N150" s="17"/>
      <c r="O150" s="17"/>
    </row>
    <row r="151" spans="1:15" hidden="1" x14ac:dyDescent="0.25">
      <c r="A151" s="65" t="s">
        <v>26</v>
      </c>
      <c r="B151" s="59" t="s">
        <v>27</v>
      </c>
      <c r="C151" s="59" t="s">
        <v>28</v>
      </c>
      <c r="D151" s="59" t="s">
        <v>1</v>
      </c>
      <c r="E151" s="61"/>
      <c r="H151" s="18"/>
      <c r="I151" s="18"/>
      <c r="J151" s="18"/>
      <c r="K151" s="18"/>
      <c r="L151" s="18"/>
      <c r="M151" s="18"/>
      <c r="N151" s="17"/>
      <c r="O151" s="17"/>
    </row>
    <row r="152" spans="1:15" hidden="1" x14ac:dyDescent="0.25">
      <c r="A152" s="58">
        <v>718</v>
      </c>
      <c r="B152" s="59" t="s">
        <v>98</v>
      </c>
      <c r="C152" s="60">
        <v>2023</v>
      </c>
      <c r="D152" s="59" t="s">
        <v>99</v>
      </c>
      <c r="E152" s="61"/>
      <c r="H152" s="18"/>
      <c r="I152" s="18"/>
      <c r="J152" s="18"/>
      <c r="K152" s="18"/>
      <c r="L152" s="18"/>
      <c r="M152" s="18"/>
      <c r="N152" s="17"/>
      <c r="O152" s="17"/>
    </row>
    <row r="153" spans="1:15" hidden="1" x14ac:dyDescent="0.25">
      <c r="A153" s="187" t="s">
        <v>31</v>
      </c>
      <c r="B153" s="179"/>
      <c r="C153" s="179"/>
      <c r="D153" s="179"/>
      <c r="E153" s="61"/>
      <c r="H153" s="18"/>
      <c r="I153" s="18"/>
      <c r="J153" s="18"/>
      <c r="K153" s="18"/>
      <c r="L153" s="18"/>
      <c r="M153" s="18"/>
      <c r="N153" s="17"/>
      <c r="O153" s="17"/>
    </row>
    <row r="154" spans="1:15" hidden="1" x14ac:dyDescent="0.25">
      <c r="A154" s="62" t="s">
        <v>32</v>
      </c>
      <c r="B154" s="49" t="s">
        <v>33</v>
      </c>
      <c r="C154" s="49" t="s">
        <v>34</v>
      </c>
      <c r="D154" s="49" t="s">
        <v>35</v>
      </c>
      <c r="E154" s="61"/>
      <c r="H154" s="18"/>
      <c r="I154" s="18"/>
      <c r="J154" s="18"/>
      <c r="K154" s="18"/>
      <c r="L154" s="18"/>
      <c r="M154" s="18"/>
      <c r="N154" s="17"/>
      <c r="O154" s="17"/>
    </row>
    <row r="155" spans="1:15" hidden="1" x14ac:dyDescent="0.25">
      <c r="A155" s="63">
        <v>210</v>
      </c>
      <c r="B155" s="10" t="s">
        <v>36</v>
      </c>
      <c r="C155" s="51">
        <v>42370</v>
      </c>
      <c r="D155" s="51">
        <v>73415</v>
      </c>
      <c r="E155" s="64" t="str">
        <f t="shared" ref="E155:E156" si="42">A155&amp;" "&amp;B155</f>
        <v>210 Erbsen (Markerbse, Schalerbse, Zuckererbse, Futtererbse, Peluschke)</v>
      </c>
      <c r="H155" s="18"/>
      <c r="I155" s="18"/>
      <c r="J155" s="18"/>
      <c r="K155" s="18"/>
      <c r="L155" s="18"/>
      <c r="M155" s="18"/>
      <c r="N155" s="17"/>
      <c r="O155" s="17"/>
    </row>
    <row r="156" spans="1:15" hidden="1" x14ac:dyDescent="0.25">
      <c r="A156" s="63">
        <v>211</v>
      </c>
      <c r="B156" s="10" t="s">
        <v>37</v>
      </c>
      <c r="C156" s="51">
        <v>42370</v>
      </c>
      <c r="D156" s="51">
        <v>73415</v>
      </c>
      <c r="E156" s="64" t="str">
        <f t="shared" si="42"/>
        <v>211 Gemüseerbse</v>
      </c>
      <c r="H156" s="18"/>
      <c r="I156" s="18"/>
      <c r="J156" s="18"/>
      <c r="K156" s="18"/>
      <c r="L156" s="18"/>
      <c r="M156" s="18"/>
      <c r="N156" s="17"/>
      <c r="O156" s="17"/>
    </row>
    <row r="157" spans="1:15" hidden="1" x14ac:dyDescent="0.25">
      <c r="A157" s="65" t="s">
        <v>26</v>
      </c>
      <c r="B157" s="59" t="s">
        <v>27</v>
      </c>
      <c r="C157" s="59" t="s">
        <v>28</v>
      </c>
      <c r="D157" s="59" t="s">
        <v>1</v>
      </c>
      <c r="E157" s="61"/>
      <c r="H157" s="18"/>
      <c r="I157" s="18"/>
      <c r="J157" s="18"/>
      <c r="K157" s="18"/>
      <c r="L157" s="18"/>
      <c r="M157" s="18"/>
      <c r="N157" s="17"/>
      <c r="O157" s="17"/>
    </row>
    <row r="158" spans="1:15" hidden="1" x14ac:dyDescent="0.25">
      <c r="A158" s="58">
        <v>702</v>
      </c>
      <c r="B158" s="59" t="s">
        <v>100</v>
      </c>
      <c r="C158" s="60">
        <v>2023</v>
      </c>
      <c r="D158" s="59" t="s">
        <v>101</v>
      </c>
      <c r="E158" s="61"/>
      <c r="H158" s="18"/>
      <c r="I158" s="18"/>
      <c r="J158" s="18"/>
      <c r="K158" s="18"/>
      <c r="L158" s="18"/>
      <c r="M158" s="18"/>
      <c r="N158" s="17"/>
      <c r="O158" s="17"/>
    </row>
    <row r="159" spans="1:15" hidden="1" x14ac:dyDescent="0.25">
      <c r="A159" s="187" t="s">
        <v>31</v>
      </c>
      <c r="B159" s="179"/>
      <c r="C159" s="179"/>
      <c r="D159" s="179"/>
      <c r="E159" s="61"/>
      <c r="H159" s="18"/>
      <c r="I159" s="18"/>
      <c r="J159" s="18"/>
      <c r="K159" s="18"/>
      <c r="L159" s="18"/>
      <c r="M159" s="18"/>
      <c r="N159" s="17"/>
      <c r="O159" s="17"/>
    </row>
    <row r="160" spans="1:15" hidden="1" x14ac:dyDescent="0.25">
      <c r="A160" s="62" t="s">
        <v>32</v>
      </c>
      <c r="B160" s="49" t="s">
        <v>33</v>
      </c>
      <c r="C160" s="49" t="s">
        <v>34</v>
      </c>
      <c r="D160" s="49" t="s">
        <v>35</v>
      </c>
      <c r="E160" s="61"/>
      <c r="H160" s="18"/>
      <c r="I160" s="18"/>
      <c r="J160" s="18"/>
      <c r="K160" s="18"/>
      <c r="L160" s="18"/>
      <c r="M160" s="18"/>
      <c r="N160" s="17"/>
      <c r="O160" s="17"/>
    </row>
    <row r="161" spans="1:15" hidden="1" x14ac:dyDescent="0.25">
      <c r="A161" s="63">
        <v>413</v>
      </c>
      <c r="B161" s="10" t="s">
        <v>102</v>
      </c>
      <c r="C161" s="51">
        <v>42370</v>
      </c>
      <c r="D161" s="51">
        <v>73415</v>
      </c>
      <c r="E161" s="64" t="str">
        <f t="shared" ref="E161:E164" si="43">A161&amp;" "&amp;B161</f>
        <v>413 Futterrübe/Runkelrübe</v>
      </c>
      <c r="H161" s="18"/>
      <c r="I161" s="18"/>
      <c r="J161" s="18"/>
      <c r="K161" s="18"/>
      <c r="L161" s="18"/>
      <c r="M161" s="18"/>
      <c r="N161" s="17"/>
      <c r="O161" s="17"/>
    </row>
    <row r="162" spans="1:15" hidden="1" x14ac:dyDescent="0.25">
      <c r="A162" s="63">
        <v>603</v>
      </c>
      <c r="B162" s="10" t="s">
        <v>103</v>
      </c>
      <c r="C162" s="51">
        <v>42370</v>
      </c>
      <c r="D162" s="51">
        <v>73415</v>
      </c>
      <c r="E162" s="64" t="str">
        <f t="shared" si="43"/>
        <v>603 Zuckerrüben</v>
      </c>
      <c r="H162" s="18"/>
      <c r="I162" s="18"/>
      <c r="J162" s="18"/>
      <c r="K162" s="18"/>
      <c r="L162" s="18"/>
      <c r="M162" s="18"/>
      <c r="N162" s="17"/>
      <c r="O162" s="17"/>
    </row>
    <row r="163" spans="1:15" hidden="1" x14ac:dyDescent="0.25">
      <c r="A163" s="63">
        <v>639</v>
      </c>
      <c r="B163" s="10" t="s">
        <v>104</v>
      </c>
      <c r="C163" s="51">
        <v>42370</v>
      </c>
      <c r="D163" s="51">
        <v>73415</v>
      </c>
      <c r="E163" s="64" t="str">
        <f t="shared" si="43"/>
        <v>639 Mangold, Rote Beete/Rote Rübe</v>
      </c>
      <c r="H163" s="18"/>
      <c r="I163" s="18"/>
      <c r="J163" s="18"/>
      <c r="K163" s="18"/>
      <c r="L163" s="18"/>
      <c r="M163" s="18"/>
      <c r="N163" s="17"/>
      <c r="O163" s="17"/>
    </row>
    <row r="164" spans="1:15" hidden="1" x14ac:dyDescent="0.25">
      <c r="A164" s="63">
        <v>911</v>
      </c>
      <c r="B164" s="10" t="s">
        <v>105</v>
      </c>
      <c r="C164" s="51">
        <v>42370</v>
      </c>
      <c r="D164" s="51">
        <v>73415</v>
      </c>
      <c r="E164" s="64" t="str">
        <f t="shared" si="43"/>
        <v>911 (Beta-)Rübensamenvermehrung</v>
      </c>
      <c r="H164" s="18"/>
      <c r="I164" s="18"/>
      <c r="J164" s="18"/>
      <c r="K164" s="18"/>
      <c r="L164" s="18"/>
      <c r="M164" s="18"/>
      <c r="N164" s="17"/>
      <c r="O164" s="17"/>
    </row>
    <row r="165" spans="1:15" hidden="1" x14ac:dyDescent="0.25">
      <c r="A165" s="65" t="s">
        <v>26</v>
      </c>
      <c r="B165" s="59" t="s">
        <v>27</v>
      </c>
      <c r="C165" s="59" t="s">
        <v>28</v>
      </c>
      <c r="D165" s="59" t="s">
        <v>1</v>
      </c>
      <c r="E165" s="61"/>
      <c r="H165" s="18"/>
      <c r="I165" s="18"/>
      <c r="J165" s="18"/>
      <c r="K165" s="18"/>
      <c r="L165" s="18"/>
      <c r="M165" s="18"/>
      <c r="N165" s="17"/>
      <c r="O165" s="17"/>
    </row>
    <row r="166" spans="1:15" hidden="1" x14ac:dyDescent="0.25">
      <c r="A166" s="58">
        <v>853</v>
      </c>
      <c r="B166" s="59" t="s">
        <v>106</v>
      </c>
      <c r="C166" s="60">
        <v>2023</v>
      </c>
      <c r="D166" s="59" t="s">
        <v>107</v>
      </c>
      <c r="E166" s="61"/>
      <c r="H166" s="18"/>
      <c r="I166" s="18"/>
      <c r="J166" s="18"/>
      <c r="K166" s="18"/>
      <c r="L166" s="18"/>
      <c r="M166" s="18"/>
      <c r="N166" s="17"/>
      <c r="O166" s="17"/>
    </row>
    <row r="167" spans="1:15" hidden="1" x14ac:dyDescent="0.25">
      <c r="A167" s="187" t="s">
        <v>31</v>
      </c>
      <c r="B167" s="179"/>
      <c r="C167" s="179"/>
      <c r="D167" s="179"/>
      <c r="E167" s="61"/>
      <c r="H167" s="18"/>
      <c r="I167" s="18"/>
      <c r="J167" s="18"/>
      <c r="K167" s="18"/>
      <c r="L167" s="18"/>
      <c r="M167" s="18"/>
      <c r="N167" s="17"/>
      <c r="O167" s="17"/>
    </row>
    <row r="168" spans="1:15" hidden="1" x14ac:dyDescent="0.25">
      <c r="A168" s="62" t="s">
        <v>32</v>
      </c>
      <c r="B168" s="49" t="s">
        <v>33</v>
      </c>
      <c r="C168" s="49" t="s">
        <v>34</v>
      </c>
      <c r="D168" s="49" t="s">
        <v>35</v>
      </c>
      <c r="E168" s="61"/>
      <c r="H168" s="18"/>
      <c r="I168" s="18"/>
      <c r="J168" s="18"/>
      <c r="K168" s="18"/>
      <c r="L168" s="18"/>
      <c r="M168" s="18"/>
      <c r="N168" s="17"/>
      <c r="O168" s="17"/>
    </row>
    <row r="169" spans="1:15" hidden="1" x14ac:dyDescent="0.25">
      <c r="A169" s="63">
        <v>601</v>
      </c>
      <c r="B169" s="10" t="s">
        <v>108</v>
      </c>
      <c r="C169" s="51">
        <v>42370</v>
      </c>
      <c r="D169" s="51">
        <v>73415</v>
      </c>
      <c r="E169" s="64" t="str">
        <f t="shared" ref="E169:E171" si="44">A169&amp;" "&amp;B169</f>
        <v>601 Stärkekartoffeln</v>
      </c>
      <c r="H169" s="18"/>
      <c r="I169" s="18"/>
      <c r="J169" s="18"/>
      <c r="K169" s="18"/>
      <c r="L169" s="18"/>
      <c r="M169" s="18"/>
      <c r="N169" s="17"/>
      <c r="O169" s="17"/>
    </row>
    <row r="170" spans="1:15" hidden="1" x14ac:dyDescent="0.25">
      <c r="A170" s="63">
        <v>602</v>
      </c>
      <c r="B170" s="10" t="s">
        <v>4</v>
      </c>
      <c r="C170" s="51">
        <v>42370</v>
      </c>
      <c r="D170" s="51">
        <v>73415</v>
      </c>
      <c r="E170" s="64" t="str">
        <f t="shared" si="44"/>
        <v>602 Kartoffeln</v>
      </c>
      <c r="H170" s="18"/>
      <c r="I170" s="18"/>
      <c r="J170" s="18"/>
      <c r="K170" s="18"/>
      <c r="L170" s="18"/>
      <c r="M170" s="18"/>
      <c r="N170" s="17"/>
      <c r="O170" s="17"/>
    </row>
    <row r="171" spans="1:15" hidden="1" x14ac:dyDescent="0.25">
      <c r="A171" s="63">
        <v>606</v>
      </c>
      <c r="B171" s="10" t="s">
        <v>109</v>
      </c>
      <c r="C171" s="51">
        <v>42370</v>
      </c>
      <c r="D171" s="51">
        <v>73415</v>
      </c>
      <c r="E171" s="64" t="str">
        <f t="shared" si="44"/>
        <v>606 Pflanzkartoffeln</v>
      </c>
      <c r="H171" s="18"/>
      <c r="I171" s="18"/>
      <c r="J171" s="18"/>
      <c r="K171" s="18"/>
      <c r="L171" s="18"/>
      <c r="M171" s="18"/>
      <c r="N171" s="17"/>
      <c r="O171" s="17"/>
    </row>
    <row r="172" spans="1:15" hidden="1" x14ac:dyDescent="0.25">
      <c r="A172" s="65" t="s">
        <v>26</v>
      </c>
      <c r="B172" s="59" t="s">
        <v>27</v>
      </c>
      <c r="C172" s="59" t="s">
        <v>28</v>
      </c>
      <c r="D172" s="59" t="s">
        <v>1</v>
      </c>
      <c r="E172" s="61"/>
      <c r="H172" s="18"/>
      <c r="I172" s="18"/>
      <c r="J172" s="18"/>
      <c r="K172" s="18"/>
      <c r="L172" s="18"/>
      <c r="M172" s="18"/>
      <c r="N172" s="17"/>
      <c r="O172" s="17"/>
    </row>
    <row r="173" spans="1:15" hidden="1" x14ac:dyDescent="0.25">
      <c r="A173" s="58">
        <v>766</v>
      </c>
      <c r="B173" s="59" t="s">
        <v>110</v>
      </c>
      <c r="C173" s="60">
        <v>2023</v>
      </c>
      <c r="D173" s="59" t="s">
        <v>111</v>
      </c>
      <c r="E173" s="61"/>
      <c r="H173" s="18"/>
      <c r="I173" s="18"/>
      <c r="J173" s="18"/>
      <c r="K173" s="18"/>
      <c r="L173" s="18"/>
      <c r="M173" s="18"/>
      <c r="N173" s="17"/>
      <c r="O173" s="17"/>
    </row>
    <row r="174" spans="1:15" hidden="1" x14ac:dyDescent="0.25">
      <c r="A174" s="187" t="s">
        <v>31</v>
      </c>
      <c r="B174" s="179"/>
      <c r="C174" s="179"/>
      <c r="D174" s="179"/>
      <c r="E174" s="61"/>
      <c r="H174" s="18"/>
      <c r="I174" s="18"/>
      <c r="J174" s="18"/>
      <c r="K174" s="18"/>
      <c r="L174" s="18"/>
      <c r="M174" s="18"/>
      <c r="N174" s="17"/>
      <c r="O174" s="17"/>
    </row>
    <row r="175" spans="1:15" hidden="1" x14ac:dyDescent="0.25">
      <c r="A175" s="62" t="s">
        <v>32</v>
      </c>
      <c r="B175" s="49" t="s">
        <v>33</v>
      </c>
      <c r="C175" s="49" t="s">
        <v>34</v>
      </c>
      <c r="D175" s="49" t="s">
        <v>35</v>
      </c>
      <c r="E175" s="61"/>
      <c r="H175" s="18"/>
      <c r="I175" s="18"/>
      <c r="J175" s="18"/>
      <c r="K175" s="18"/>
      <c r="L175" s="18"/>
      <c r="M175" s="18"/>
      <c r="N175" s="17"/>
      <c r="O175" s="17"/>
    </row>
    <row r="176" spans="1:15" hidden="1" x14ac:dyDescent="0.25">
      <c r="A176" s="63">
        <v>183</v>
      </c>
      <c r="B176" s="10" t="s">
        <v>112</v>
      </c>
      <c r="C176" s="51">
        <v>42370</v>
      </c>
      <c r="D176" s="51">
        <v>73415</v>
      </c>
      <c r="E176" s="64" t="str">
        <f t="shared" ref="E176:E177" si="45">A176&amp;" "&amp;B176</f>
        <v>183 Mohren-, Zuckerhirse (ohne Sudangras NC 803)</v>
      </c>
      <c r="H176" s="18"/>
      <c r="I176" s="18"/>
      <c r="J176" s="18"/>
      <c r="K176" s="18"/>
      <c r="L176" s="18"/>
      <c r="M176" s="18"/>
      <c r="N176" s="17"/>
      <c r="O176" s="17"/>
    </row>
    <row r="177" spans="1:34" hidden="1" x14ac:dyDescent="0.25">
      <c r="A177" s="63">
        <v>803</v>
      </c>
      <c r="B177" s="10" t="s">
        <v>85</v>
      </c>
      <c r="C177" s="51">
        <v>42370</v>
      </c>
      <c r="D177" s="51">
        <v>73415</v>
      </c>
      <c r="E177" s="64" t="str">
        <f t="shared" si="45"/>
        <v>803 Sudangras</v>
      </c>
      <c r="H177" s="18"/>
      <c r="I177" s="18"/>
      <c r="J177" s="18"/>
      <c r="K177" s="18"/>
      <c r="L177" s="18"/>
      <c r="M177" s="18"/>
      <c r="N177" s="17"/>
      <c r="O177" s="17"/>
    </row>
    <row r="178" spans="1:34" hidden="1" x14ac:dyDescent="0.25">
      <c r="A178" s="65" t="s">
        <v>26</v>
      </c>
      <c r="B178" s="59" t="s">
        <v>27</v>
      </c>
      <c r="C178" s="59" t="s">
        <v>28</v>
      </c>
      <c r="D178" s="59" t="s">
        <v>1</v>
      </c>
      <c r="E178" s="61"/>
      <c r="H178" s="18"/>
      <c r="I178" s="18"/>
      <c r="J178" s="18"/>
      <c r="K178" s="18"/>
      <c r="L178" s="18"/>
      <c r="M178" s="18"/>
      <c r="N178" s="17"/>
      <c r="O178" s="17"/>
    </row>
    <row r="179" spans="1:34" ht="15" hidden="1" customHeight="1" x14ac:dyDescent="0.25">
      <c r="A179" s="58">
        <v>719</v>
      </c>
      <c r="B179" s="59" t="s">
        <v>113</v>
      </c>
      <c r="C179" s="60">
        <v>2023</v>
      </c>
      <c r="D179" s="59" t="s">
        <v>114</v>
      </c>
      <c r="E179" s="61"/>
      <c r="H179" s="18"/>
      <c r="I179" s="18"/>
      <c r="J179" s="18"/>
      <c r="K179" s="18"/>
      <c r="L179" s="18"/>
      <c r="M179" s="18"/>
      <c r="N179" s="17"/>
      <c r="O179" s="17"/>
    </row>
    <row r="180" spans="1:34" ht="15" hidden="1" customHeight="1" x14ac:dyDescent="0.25">
      <c r="A180" s="187" t="s">
        <v>31</v>
      </c>
      <c r="B180" s="179"/>
      <c r="C180" s="179"/>
      <c r="D180" s="179"/>
      <c r="E180" s="61"/>
      <c r="H180" s="18"/>
      <c r="I180" s="18"/>
      <c r="J180" s="18"/>
      <c r="K180" s="18"/>
      <c r="L180" s="18"/>
      <c r="M180" s="1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spans="1:34" hidden="1" x14ac:dyDescent="0.25">
      <c r="A181" s="62" t="s">
        <v>32</v>
      </c>
      <c r="B181" s="49" t="s">
        <v>33</v>
      </c>
      <c r="C181" s="49" t="s">
        <v>34</v>
      </c>
      <c r="D181" s="49" t="s">
        <v>35</v>
      </c>
      <c r="E181" s="61"/>
      <c r="H181" s="18"/>
      <c r="I181" s="18"/>
      <c r="J181" s="18"/>
      <c r="K181" s="18"/>
      <c r="L181" s="18"/>
      <c r="M181" s="1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spans="1:34" hidden="1" x14ac:dyDescent="0.25">
      <c r="A182" s="63">
        <v>220</v>
      </c>
      <c r="B182" s="10" t="s">
        <v>39</v>
      </c>
      <c r="C182" s="51">
        <v>42370</v>
      </c>
      <c r="D182" s="51">
        <v>73415</v>
      </c>
      <c r="E182" s="64" t="str">
        <f t="shared" ref="E182:E183" si="46">A182&amp;" "&amp;B182</f>
        <v>220 Ackerbohne,Puffbohne,Pferdebohne,Dicke Bohne</v>
      </c>
      <c r="H182" s="18"/>
      <c r="I182" s="18"/>
      <c r="J182" s="18"/>
      <c r="K182" s="18"/>
      <c r="L182" s="18"/>
      <c r="M182" s="1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spans="1:34" ht="15" hidden="1" customHeight="1" x14ac:dyDescent="0.25">
      <c r="A183" s="63">
        <v>221</v>
      </c>
      <c r="B183" s="10" t="s">
        <v>40</v>
      </c>
      <c r="C183" s="51">
        <v>42370</v>
      </c>
      <c r="D183" s="51">
        <v>73415</v>
      </c>
      <c r="E183" s="64" t="str">
        <f t="shared" si="46"/>
        <v>221 Wicken (Pannonische, Zottelwicke, Saatwicke)</v>
      </c>
      <c r="H183" s="18"/>
      <c r="I183" s="18"/>
      <c r="J183" s="18"/>
      <c r="K183" s="18"/>
      <c r="L183" s="18"/>
      <c r="M183" s="1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spans="1:34" hidden="1" x14ac:dyDescent="0.25">
      <c r="A184" s="65" t="s">
        <v>26</v>
      </c>
      <c r="B184" s="59" t="s">
        <v>27</v>
      </c>
      <c r="C184" s="59" t="s">
        <v>28</v>
      </c>
      <c r="D184" s="59" t="s">
        <v>1</v>
      </c>
      <c r="E184" s="61"/>
      <c r="H184" s="18"/>
      <c r="I184" s="18"/>
      <c r="J184" s="18"/>
      <c r="K184" s="18"/>
      <c r="L184" s="18"/>
      <c r="M184" s="1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spans="1:34" hidden="1" x14ac:dyDescent="0.25">
      <c r="A185" s="58">
        <v>765</v>
      </c>
      <c r="B185" s="59" t="s">
        <v>115</v>
      </c>
      <c r="C185" s="60">
        <v>2023</v>
      </c>
      <c r="D185" s="59" t="s">
        <v>116</v>
      </c>
      <c r="E185" s="61"/>
      <c r="H185" s="18"/>
      <c r="I185" s="18"/>
      <c r="J185" s="18"/>
      <c r="K185" s="18"/>
      <c r="L185" s="18"/>
      <c r="M185" s="1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spans="1:34" hidden="1" x14ac:dyDescent="0.25">
      <c r="A186" s="187" t="s">
        <v>31</v>
      </c>
      <c r="B186" s="179"/>
      <c r="C186" s="179"/>
      <c r="D186" s="179"/>
      <c r="E186" s="61"/>
      <c r="H186" s="18"/>
      <c r="I186" s="18"/>
      <c r="J186" s="18"/>
      <c r="K186" s="18"/>
      <c r="L186" s="18"/>
      <c r="M186" s="1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spans="1:34" hidden="1" x14ac:dyDescent="0.25">
      <c r="A187" s="62" t="s">
        <v>32</v>
      </c>
      <c r="B187" s="49" t="s">
        <v>33</v>
      </c>
      <c r="C187" s="49" t="s">
        <v>34</v>
      </c>
      <c r="D187" s="49" t="s">
        <v>35</v>
      </c>
      <c r="E187" s="61"/>
      <c r="H187" s="18"/>
      <c r="I187" s="18"/>
      <c r="J187" s="18"/>
      <c r="K187" s="18"/>
      <c r="L187" s="18"/>
      <c r="M187" s="1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spans="1:34" hidden="1" x14ac:dyDescent="0.25">
      <c r="A188" s="63">
        <v>171</v>
      </c>
      <c r="B188" s="10" t="s">
        <v>117</v>
      </c>
      <c r="C188" s="51">
        <v>42370</v>
      </c>
      <c r="D188" s="51">
        <v>73415</v>
      </c>
      <c r="E188" s="64" t="str">
        <f t="shared" ref="E188:E190" si="47">A188&amp;" "&amp;B188</f>
        <v>171 Mais (ohne Silomais NC 411)</v>
      </c>
      <c r="H188" s="18"/>
      <c r="I188" s="18"/>
      <c r="J188" s="18"/>
      <c r="K188" s="18"/>
      <c r="L188" s="18"/>
      <c r="M188" s="1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spans="1:34" hidden="1" x14ac:dyDescent="0.25">
      <c r="A189" s="63">
        <v>410</v>
      </c>
      <c r="B189" s="10" t="s">
        <v>118</v>
      </c>
      <c r="C189" s="51">
        <v>44927</v>
      </c>
      <c r="D189" s="51">
        <v>73415</v>
      </c>
      <c r="E189" s="64" t="str">
        <f t="shared" si="47"/>
        <v>410 Mais mit Leguminosen</v>
      </c>
      <c r="H189" s="18"/>
      <c r="I189" s="18"/>
      <c r="J189" s="18"/>
      <c r="K189" s="18"/>
      <c r="L189" s="18"/>
      <c r="M189" s="1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spans="1:34" ht="15.75" hidden="1" thickBot="1" x14ac:dyDescent="0.3">
      <c r="A190" s="66">
        <v>411</v>
      </c>
      <c r="B190" s="67" t="s">
        <v>119</v>
      </c>
      <c r="C190" s="68">
        <v>42370</v>
      </c>
      <c r="D190" s="68">
        <v>73415</v>
      </c>
      <c r="E190" s="64" t="str">
        <f t="shared" si="47"/>
        <v>411 Silomais</v>
      </c>
      <c r="H190" s="18"/>
      <c r="I190" s="18"/>
      <c r="J190" s="18"/>
      <c r="K190" s="18"/>
      <c r="L190" s="18"/>
      <c r="M190" s="1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spans="1:34" ht="15.75" hidden="1" thickTop="1" x14ac:dyDescent="0.25">
      <c r="A191" s="47" t="s">
        <v>26</v>
      </c>
      <c r="B191" s="47" t="s">
        <v>27</v>
      </c>
      <c r="C191" s="47" t="s">
        <v>28</v>
      </c>
      <c r="D191" s="47" t="s">
        <v>1</v>
      </c>
      <c r="E191" s="18"/>
      <c r="H191" s="18"/>
      <c r="I191" s="18"/>
      <c r="J191" s="18"/>
      <c r="K191" s="18"/>
      <c r="L191" s="18"/>
      <c r="M191" s="1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spans="1:34" hidden="1" x14ac:dyDescent="0.25">
      <c r="A192" s="48">
        <v>1445</v>
      </c>
      <c r="B192" s="47" t="s">
        <v>331</v>
      </c>
      <c r="C192" s="48">
        <v>2023</v>
      </c>
      <c r="D192" s="47" t="s">
        <v>133</v>
      </c>
      <c r="E192" s="18"/>
      <c r="H192" s="18"/>
      <c r="I192" s="18"/>
      <c r="J192" s="18"/>
      <c r="K192" s="18"/>
      <c r="L192" s="18"/>
      <c r="M192" s="1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spans="1:34" hidden="1" x14ac:dyDescent="0.25">
      <c r="A193" s="179" t="s">
        <v>31</v>
      </c>
      <c r="B193" s="179"/>
      <c r="C193" s="179"/>
      <c r="D193" s="179"/>
      <c r="H193" s="18"/>
      <c r="I193" s="18"/>
      <c r="J193" s="18"/>
      <c r="K193" s="18"/>
      <c r="L193" s="18"/>
      <c r="M193" s="1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spans="1:34" ht="15" hidden="1" customHeight="1" x14ac:dyDescent="0.25">
      <c r="A194" s="74" t="s">
        <v>32</v>
      </c>
      <c r="B194" s="74" t="s">
        <v>33</v>
      </c>
      <c r="C194" s="74" t="s">
        <v>34</v>
      </c>
      <c r="D194" s="74" t="s">
        <v>35</v>
      </c>
      <c r="H194" s="18"/>
      <c r="I194" s="18"/>
      <c r="J194" s="18"/>
      <c r="K194" s="18"/>
      <c r="L194" s="18"/>
      <c r="M194" s="1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spans="1:34" hidden="1" x14ac:dyDescent="0.25">
      <c r="A195" s="50">
        <v>41</v>
      </c>
      <c r="B195" s="10" t="s">
        <v>134</v>
      </c>
      <c r="C195" s="51">
        <v>44927</v>
      </c>
      <c r="D195" s="51">
        <v>73415</v>
      </c>
      <c r="E195" s="18" t="str">
        <f t="shared" ref="E195:E258" si="48">A195&amp;" "&amp;B195</f>
        <v>41 Wiesen Umwandlung AUKM (Ackerstatus)</v>
      </c>
      <c r="F195" s="82"/>
      <c r="H195" s="18"/>
      <c r="I195" s="18"/>
      <c r="J195" s="18"/>
      <c r="K195" s="18"/>
      <c r="L195" s="18"/>
      <c r="M195" s="1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spans="1:34" hidden="1" x14ac:dyDescent="0.25">
      <c r="A196" s="50">
        <v>42</v>
      </c>
      <c r="B196" s="10" t="s">
        <v>135</v>
      </c>
      <c r="C196" s="51">
        <v>44927</v>
      </c>
      <c r="D196" s="51">
        <v>73415</v>
      </c>
      <c r="E196" s="18" t="str">
        <f t="shared" si="48"/>
        <v>42 Mähweiden Umwandlung AUKM (Ackerstatus)</v>
      </c>
      <c r="F196" s="82"/>
      <c r="H196" s="18"/>
      <c r="I196" s="18"/>
      <c r="J196" s="18"/>
      <c r="K196" s="18"/>
      <c r="L196" s="18"/>
      <c r="M196" s="1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</row>
    <row r="197" spans="1:34" hidden="1" x14ac:dyDescent="0.25">
      <c r="A197" s="50">
        <v>43</v>
      </c>
      <c r="B197" s="10" t="s">
        <v>136</v>
      </c>
      <c r="C197" s="51">
        <v>44927</v>
      </c>
      <c r="D197" s="51">
        <v>73415</v>
      </c>
      <c r="E197" s="18" t="str">
        <f t="shared" si="48"/>
        <v>43 Weiden Umwandlung AUKM (Ackerstatus)</v>
      </c>
      <c r="F197" s="82"/>
      <c r="H197" s="18"/>
      <c r="I197" s="18"/>
      <c r="J197" s="18"/>
      <c r="K197" s="18"/>
      <c r="L197" s="18"/>
      <c r="M197" s="1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</row>
    <row r="198" spans="1:34" hidden="1" x14ac:dyDescent="0.25">
      <c r="A198" s="50">
        <v>44</v>
      </c>
      <c r="B198" s="10" t="s">
        <v>137</v>
      </c>
      <c r="C198" s="51">
        <v>44927</v>
      </c>
      <c r="D198" s="51">
        <v>73415</v>
      </c>
      <c r="E198" s="18" t="str">
        <f t="shared" si="48"/>
        <v>44 Hutung Umwandlung AUKM (Ackerstatus)</v>
      </c>
      <c r="F198" s="82"/>
      <c r="H198" s="18"/>
      <c r="I198" s="18"/>
      <c r="J198" s="18"/>
      <c r="K198" s="18"/>
      <c r="L198" s="18"/>
      <c r="M198" s="1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</row>
    <row r="199" spans="1:34" hidden="1" x14ac:dyDescent="0.25">
      <c r="A199" s="50">
        <v>48</v>
      </c>
      <c r="B199" s="10" t="s">
        <v>138</v>
      </c>
      <c r="C199" s="51">
        <v>44927</v>
      </c>
      <c r="D199" s="51">
        <v>73415</v>
      </c>
      <c r="E199" s="18" t="str">
        <f t="shared" si="48"/>
        <v>48 Streuobstwiese Umwandlung AUKM (Ackerstatus)</v>
      </c>
      <c r="F199" s="82"/>
      <c r="H199" s="18"/>
      <c r="I199" s="18"/>
      <c r="J199" s="18"/>
      <c r="K199" s="18"/>
      <c r="L199" s="18"/>
      <c r="M199" s="1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</row>
    <row r="200" spans="1:34" hidden="1" x14ac:dyDescent="0.25">
      <c r="A200" s="50">
        <v>171</v>
      </c>
      <c r="B200" s="10" t="s">
        <v>117</v>
      </c>
      <c r="C200" s="51">
        <v>44927</v>
      </c>
      <c r="D200" s="51">
        <v>73415</v>
      </c>
      <c r="E200" s="18" t="str">
        <f t="shared" si="48"/>
        <v>171 Mais (ohne Silomais NC 411)</v>
      </c>
      <c r="F200" s="82"/>
      <c r="H200" s="18"/>
      <c r="I200" s="18"/>
      <c r="J200" s="18"/>
      <c r="K200" s="18"/>
      <c r="L200" s="18"/>
      <c r="M200" s="1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</row>
    <row r="201" spans="1:34" hidden="1" x14ac:dyDescent="0.25">
      <c r="A201" s="50">
        <v>181</v>
      </c>
      <c r="B201" s="10" t="s">
        <v>139</v>
      </c>
      <c r="C201" s="51">
        <v>44927</v>
      </c>
      <c r="D201" s="51">
        <v>73415</v>
      </c>
      <c r="E201" s="18" t="str">
        <f t="shared" si="48"/>
        <v>181 Rispenhirse</v>
      </c>
      <c r="F201" s="82"/>
      <c r="H201" s="18"/>
      <c r="I201" s="18"/>
      <c r="J201" s="18"/>
      <c r="K201" s="18"/>
      <c r="L201" s="18"/>
      <c r="M201" s="18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1:34" hidden="1" x14ac:dyDescent="0.25">
      <c r="A202" s="50">
        <v>182</v>
      </c>
      <c r="B202" s="10" t="s">
        <v>140</v>
      </c>
      <c r="C202" s="51">
        <v>44927</v>
      </c>
      <c r="D202" s="51">
        <v>73415</v>
      </c>
      <c r="E202" s="18" t="str">
        <f t="shared" si="48"/>
        <v>182 Buchweizen</v>
      </c>
      <c r="F202" s="82"/>
      <c r="H202" s="18"/>
      <c r="I202" s="18"/>
      <c r="J202" s="18"/>
      <c r="K202" s="18"/>
      <c r="L202" s="18"/>
      <c r="M202" s="18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</row>
    <row r="203" spans="1:34" hidden="1" x14ac:dyDescent="0.25">
      <c r="A203" s="50">
        <v>183</v>
      </c>
      <c r="B203" s="10" t="s">
        <v>112</v>
      </c>
      <c r="C203" s="51">
        <v>44927</v>
      </c>
      <c r="D203" s="51">
        <v>73415</v>
      </c>
      <c r="E203" s="18" t="str">
        <f t="shared" si="48"/>
        <v>183 Mohren-, Zuckerhirse (ohne Sudangras NC 803)</v>
      </c>
      <c r="F203" s="82"/>
      <c r="H203" s="18"/>
      <c r="I203" s="18"/>
      <c r="J203" s="18"/>
      <c r="K203" s="18"/>
      <c r="L203" s="18"/>
      <c r="M203" s="18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</row>
    <row r="204" spans="1:34" hidden="1" x14ac:dyDescent="0.25">
      <c r="A204" s="50">
        <v>184</v>
      </c>
      <c r="B204" s="10" t="s">
        <v>141</v>
      </c>
      <c r="C204" s="51">
        <v>44927</v>
      </c>
      <c r="D204" s="51">
        <v>73415</v>
      </c>
      <c r="E204" s="18" t="str">
        <f t="shared" si="48"/>
        <v>184 Kolbenhirse</v>
      </c>
      <c r="F204" s="82"/>
      <c r="H204" s="18"/>
      <c r="I204" s="18"/>
      <c r="J204" s="18"/>
      <c r="K204" s="18"/>
      <c r="L204" s="18"/>
      <c r="M204" s="18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</row>
    <row r="205" spans="1:34" hidden="1" x14ac:dyDescent="0.25">
      <c r="A205" s="50">
        <v>186</v>
      </c>
      <c r="B205" s="10" t="s">
        <v>142</v>
      </c>
      <c r="C205" s="51">
        <v>44927</v>
      </c>
      <c r="D205" s="51">
        <v>73415</v>
      </c>
      <c r="E205" s="18" t="str">
        <f t="shared" si="48"/>
        <v>186 Amarant, Fuchsschwanz</v>
      </c>
      <c r="F205" s="82"/>
      <c r="H205" s="18"/>
      <c r="I205" s="18"/>
      <c r="J205" s="18"/>
      <c r="K205" s="18"/>
      <c r="L205" s="18"/>
      <c r="M205" s="18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</row>
    <row r="206" spans="1:34" hidden="1" x14ac:dyDescent="0.25">
      <c r="A206" s="50">
        <v>187</v>
      </c>
      <c r="B206" s="10" t="s">
        <v>143</v>
      </c>
      <c r="C206" s="51">
        <v>44927</v>
      </c>
      <c r="D206" s="51">
        <v>73415</v>
      </c>
      <c r="E206" s="18" t="str">
        <f t="shared" si="48"/>
        <v>187 Quinoa</v>
      </c>
      <c r="F206" s="82"/>
      <c r="H206" s="18"/>
      <c r="I206" s="18"/>
      <c r="J206" s="18"/>
      <c r="K206" s="18"/>
      <c r="L206" s="18"/>
      <c r="M206" s="18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</row>
    <row r="207" spans="1:34" hidden="1" x14ac:dyDescent="0.25">
      <c r="A207" s="50">
        <v>189</v>
      </c>
      <c r="B207" s="10" t="s">
        <v>391</v>
      </c>
      <c r="C207" s="51">
        <v>44927</v>
      </c>
      <c r="D207" s="51">
        <v>73415</v>
      </c>
      <c r="E207" s="18" t="str">
        <f t="shared" si="48"/>
        <v>189 Chia</v>
      </c>
      <c r="F207" s="82"/>
      <c r="H207" s="18"/>
      <c r="I207" s="18"/>
      <c r="J207" s="18"/>
      <c r="K207" s="18"/>
      <c r="L207" s="18"/>
      <c r="M207" s="18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</row>
    <row r="208" spans="1:34" hidden="1" x14ac:dyDescent="0.25">
      <c r="A208" s="50">
        <v>190</v>
      </c>
      <c r="B208" s="10" t="s">
        <v>144</v>
      </c>
      <c r="C208" s="51">
        <v>44927</v>
      </c>
      <c r="D208" s="51">
        <v>73415</v>
      </c>
      <c r="E208" s="18" t="str">
        <f t="shared" si="48"/>
        <v>190 Getreide einer Gattung/Art, die in der aktuellen Liste nicht aufgeführt ist</v>
      </c>
      <c r="F208" s="82"/>
      <c r="H208" s="18"/>
      <c r="I208" s="18"/>
      <c r="J208" s="18"/>
      <c r="K208" s="18"/>
      <c r="L208" s="18"/>
      <c r="M208" s="18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1:33" hidden="1" x14ac:dyDescent="0.25">
      <c r="A209" s="50">
        <v>212</v>
      </c>
      <c r="B209" s="10" t="s">
        <v>38</v>
      </c>
      <c r="C209" s="51">
        <v>44927</v>
      </c>
      <c r="D209" s="51">
        <v>73415</v>
      </c>
      <c r="E209" s="18" t="str">
        <f t="shared" si="48"/>
        <v>212 Platterbse</v>
      </c>
      <c r="F209" s="82"/>
      <c r="H209" s="18"/>
      <c r="I209" s="18"/>
      <c r="J209" s="18"/>
      <c r="K209" s="18"/>
      <c r="L209" s="18"/>
      <c r="M209" s="18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</row>
    <row r="210" spans="1:33" hidden="1" x14ac:dyDescent="0.25">
      <c r="A210" s="50">
        <v>290</v>
      </c>
      <c r="B210" s="10" t="s">
        <v>145</v>
      </c>
      <c r="C210" s="51">
        <v>44927</v>
      </c>
      <c r="D210" s="51">
        <v>73415</v>
      </c>
      <c r="E210" s="18" t="str">
        <f t="shared" si="48"/>
        <v>290 Hülsenfrucht einer Gattung/Art, die in der aktuellen Liste nicht aufgeführt ist</v>
      </c>
      <c r="F210" s="82"/>
      <c r="H210" s="18"/>
      <c r="I210" s="18"/>
      <c r="J210" s="18"/>
      <c r="K210" s="18"/>
      <c r="L210" s="18"/>
      <c r="M210" s="18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</row>
    <row r="211" spans="1:33" hidden="1" x14ac:dyDescent="0.25">
      <c r="A211" s="50">
        <v>311</v>
      </c>
      <c r="B211" s="10" t="s">
        <v>146</v>
      </c>
      <c r="C211" s="51">
        <v>44927</v>
      </c>
      <c r="D211" s="51">
        <v>73415</v>
      </c>
      <c r="E211" s="18" t="str">
        <f t="shared" si="48"/>
        <v>311 Winterraps</v>
      </c>
      <c r="F211" s="82"/>
      <c r="H211" s="18"/>
      <c r="I211" s="18"/>
      <c r="J211" s="18"/>
      <c r="K211" s="18"/>
      <c r="L211" s="18"/>
      <c r="M211" s="18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</row>
    <row r="212" spans="1:33" hidden="1" x14ac:dyDescent="0.25">
      <c r="A212" s="50">
        <v>312</v>
      </c>
      <c r="B212" s="10" t="s">
        <v>147</v>
      </c>
      <c r="C212" s="51">
        <v>44927</v>
      </c>
      <c r="D212" s="51">
        <v>73415</v>
      </c>
      <c r="E212" s="18" t="str">
        <f t="shared" si="48"/>
        <v>312 Sommerraps</v>
      </c>
      <c r="F212" s="82"/>
      <c r="H212" s="18"/>
      <c r="I212" s="18"/>
      <c r="J212" s="18"/>
      <c r="K212" s="18"/>
      <c r="L212" s="18"/>
      <c r="M212" s="18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</row>
    <row r="213" spans="1:33" hidden="1" x14ac:dyDescent="0.25">
      <c r="A213" s="50">
        <v>315</v>
      </c>
      <c r="B213" s="10" t="s">
        <v>148</v>
      </c>
      <c r="C213" s="51">
        <v>44927</v>
      </c>
      <c r="D213" s="51">
        <v>73415</v>
      </c>
      <c r="E213" s="18" t="str">
        <f t="shared" si="48"/>
        <v>315 Winterrübsen (Rübsen, Rübsamen, Rübsaat)</v>
      </c>
      <c r="F213" s="82"/>
      <c r="H213" s="18"/>
      <c r="I213" s="18"/>
      <c r="J213" s="18"/>
      <c r="K213" s="18"/>
      <c r="L213" s="18"/>
      <c r="M213" s="18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</row>
    <row r="214" spans="1:33" hidden="1" x14ac:dyDescent="0.25">
      <c r="A214" s="50">
        <v>316</v>
      </c>
      <c r="B214" s="10" t="s">
        <v>149</v>
      </c>
      <c r="C214" s="51">
        <v>44927</v>
      </c>
      <c r="D214" s="51">
        <v>73415</v>
      </c>
      <c r="E214" s="18" t="str">
        <f t="shared" si="48"/>
        <v>316 Sommerrübsen  (Rübsen, Rübsamen, Rübsaat)</v>
      </c>
      <c r="F214" s="82"/>
      <c r="H214" s="18"/>
      <c r="I214" s="18"/>
      <c r="J214" s="18"/>
      <c r="K214" s="18"/>
      <c r="L214" s="18"/>
      <c r="M214" s="18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</row>
    <row r="215" spans="1:33" hidden="1" x14ac:dyDescent="0.25">
      <c r="A215" s="50">
        <v>317</v>
      </c>
      <c r="B215" s="10" t="s">
        <v>92</v>
      </c>
      <c r="C215" s="51">
        <v>44927</v>
      </c>
      <c r="D215" s="51">
        <v>73415</v>
      </c>
      <c r="E215" s="18" t="str">
        <f t="shared" si="48"/>
        <v>317 Ölrettich</v>
      </c>
      <c r="F215" s="82"/>
      <c r="H215" s="18"/>
      <c r="I215" s="18"/>
      <c r="J215" s="18"/>
      <c r="K215" s="18"/>
      <c r="L215" s="18"/>
      <c r="M215" s="18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</row>
    <row r="216" spans="1:33" hidden="1" x14ac:dyDescent="0.25">
      <c r="A216" s="50">
        <v>320</v>
      </c>
      <c r="B216" s="10" t="s">
        <v>96</v>
      </c>
      <c r="C216" s="51">
        <v>44927</v>
      </c>
      <c r="D216" s="51">
        <v>73415</v>
      </c>
      <c r="E216" s="18" t="str">
        <f t="shared" si="48"/>
        <v>320 Sonnenblumen</v>
      </c>
      <c r="F216" s="82"/>
      <c r="H216" s="18"/>
      <c r="I216" s="18"/>
      <c r="J216" s="18"/>
      <c r="K216" s="18"/>
      <c r="L216" s="18"/>
      <c r="M216" s="18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</row>
    <row r="217" spans="1:33" hidden="1" x14ac:dyDescent="0.25">
      <c r="A217" s="50">
        <v>341</v>
      </c>
      <c r="B217" s="10" t="s">
        <v>150</v>
      </c>
      <c r="C217" s="51">
        <v>44927</v>
      </c>
      <c r="D217" s="51">
        <v>73415</v>
      </c>
      <c r="E217" s="18" t="str">
        <f t="shared" si="48"/>
        <v>341 Lein, Flachs</v>
      </c>
      <c r="F217" s="82"/>
      <c r="H217" s="18"/>
      <c r="I217" s="18"/>
      <c r="J217" s="18"/>
      <c r="K217" s="18"/>
      <c r="L217" s="18"/>
      <c r="M217" s="18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</row>
    <row r="218" spans="1:33" hidden="1" x14ac:dyDescent="0.25">
      <c r="A218" s="50">
        <v>390</v>
      </c>
      <c r="B218" s="10" t="s">
        <v>151</v>
      </c>
      <c r="C218" s="51">
        <v>44927</v>
      </c>
      <c r="D218" s="51">
        <v>73415</v>
      </c>
      <c r="E218" s="18" t="str">
        <f t="shared" si="48"/>
        <v>390 Ölfrucht einer Gattung/Art, die in der aktuellen Liste nicht aufgeführt ist</v>
      </c>
      <c r="F218" s="82"/>
      <c r="H218" s="18"/>
      <c r="I218" s="18"/>
      <c r="J218" s="18"/>
      <c r="K218" s="18"/>
      <c r="L218" s="18"/>
      <c r="M218" s="18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</row>
    <row r="219" spans="1:33" hidden="1" x14ac:dyDescent="0.25">
      <c r="A219" s="50">
        <v>392</v>
      </c>
      <c r="B219" s="10" t="s">
        <v>152</v>
      </c>
      <c r="C219" s="51">
        <v>44927</v>
      </c>
      <c r="D219" s="51">
        <v>73415</v>
      </c>
      <c r="E219" s="18" t="str">
        <f t="shared" si="48"/>
        <v>392 Meerkohl, Krambe</v>
      </c>
      <c r="F219" s="82"/>
      <c r="H219" s="18"/>
      <c r="I219" s="18"/>
      <c r="J219" s="18"/>
      <c r="K219" s="18"/>
      <c r="L219" s="18"/>
      <c r="M219" s="18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</row>
    <row r="220" spans="1:33" hidden="1" x14ac:dyDescent="0.25">
      <c r="A220" s="50">
        <v>393</v>
      </c>
      <c r="B220" s="10" t="s">
        <v>153</v>
      </c>
      <c r="C220" s="51">
        <v>44927</v>
      </c>
      <c r="D220" s="51">
        <v>73415</v>
      </c>
      <c r="E220" s="18" t="str">
        <f t="shared" si="48"/>
        <v>393 Leindotter</v>
      </c>
      <c r="F220" s="82"/>
      <c r="H220" s="18"/>
      <c r="I220" s="18"/>
      <c r="J220" s="18"/>
      <c r="K220" s="18"/>
      <c r="L220" s="18"/>
      <c r="M220" s="18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</row>
    <row r="221" spans="1:33" hidden="1" x14ac:dyDescent="0.25">
      <c r="A221" s="50">
        <v>410</v>
      </c>
      <c r="B221" s="10" t="s">
        <v>118</v>
      </c>
      <c r="C221" s="51">
        <v>44927</v>
      </c>
      <c r="D221" s="51">
        <v>73415</v>
      </c>
      <c r="E221" s="18" t="str">
        <f t="shared" si="48"/>
        <v>410 Mais mit Leguminosen</v>
      </c>
      <c r="F221" s="82"/>
      <c r="H221" s="18"/>
      <c r="I221" s="18"/>
      <c r="J221" s="18"/>
      <c r="K221" s="18"/>
      <c r="L221" s="18"/>
      <c r="M221" s="18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</row>
    <row r="222" spans="1:33" hidden="1" x14ac:dyDescent="0.25">
      <c r="A222" s="50">
        <v>411</v>
      </c>
      <c r="B222" s="10" t="s">
        <v>119</v>
      </c>
      <c r="C222" s="51">
        <v>44927</v>
      </c>
      <c r="D222" s="51">
        <v>73415</v>
      </c>
      <c r="E222" s="18" t="str">
        <f t="shared" si="48"/>
        <v>411 Silomais</v>
      </c>
      <c r="F222" s="82"/>
      <c r="H222" s="18"/>
      <c r="I222" s="18"/>
      <c r="J222" s="18"/>
      <c r="K222" s="18"/>
      <c r="L222" s="18"/>
      <c r="M222" s="18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</row>
    <row r="223" spans="1:33" hidden="1" x14ac:dyDescent="0.25">
      <c r="A223" s="50">
        <v>413</v>
      </c>
      <c r="B223" s="10" t="s">
        <v>102</v>
      </c>
      <c r="C223" s="51">
        <v>44927</v>
      </c>
      <c r="D223" s="51">
        <v>73415</v>
      </c>
      <c r="E223" s="18" t="str">
        <f t="shared" si="48"/>
        <v>413 Futterrübe/Runkelrübe</v>
      </c>
      <c r="F223" s="82"/>
      <c r="H223" s="18"/>
      <c r="I223" s="18"/>
      <c r="J223" s="18"/>
      <c r="K223" s="18"/>
      <c r="L223" s="18"/>
      <c r="M223" s="18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</row>
    <row r="224" spans="1:33" hidden="1" x14ac:dyDescent="0.25">
      <c r="A224" s="50">
        <v>421</v>
      </c>
      <c r="B224" s="10" t="s">
        <v>46</v>
      </c>
      <c r="C224" s="51">
        <v>44927</v>
      </c>
      <c r="D224" s="51">
        <v>73415</v>
      </c>
      <c r="E224" s="18" t="str">
        <f t="shared" si="48"/>
        <v>421 Rot-,Weiß-,Alexandriner-,Inkarnat-,Erd-,Schweden- oder Persischer Klee</v>
      </c>
      <c r="F224" s="82"/>
      <c r="H224" s="18"/>
      <c r="I224" s="18"/>
      <c r="J224" s="18"/>
      <c r="K224" s="18"/>
      <c r="L224" s="18"/>
      <c r="M224" s="18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</row>
    <row r="225" spans="1:33" hidden="1" x14ac:dyDescent="0.25">
      <c r="A225" s="50">
        <v>422</v>
      </c>
      <c r="B225" s="10" t="s">
        <v>154</v>
      </c>
      <c r="C225" s="51">
        <v>44927</v>
      </c>
      <c r="D225" s="51">
        <v>73415</v>
      </c>
      <c r="E225" s="18" t="str">
        <f t="shared" si="48"/>
        <v>422 Kleegras</v>
      </c>
      <c r="F225" s="82"/>
      <c r="H225" s="18"/>
      <c r="I225" s="18"/>
      <c r="J225" s="18"/>
      <c r="K225" s="18"/>
      <c r="L225" s="18"/>
      <c r="M225" s="18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</row>
    <row r="226" spans="1:33" hidden="1" x14ac:dyDescent="0.25">
      <c r="A226" s="50">
        <v>423</v>
      </c>
      <c r="B226" s="10" t="s">
        <v>47</v>
      </c>
      <c r="C226" s="51">
        <v>44927</v>
      </c>
      <c r="D226" s="51">
        <v>73415</v>
      </c>
      <c r="E226" s="18" t="str">
        <f t="shared" si="48"/>
        <v>423 Luzerne, Hopfenklee, Gelbklee, Bastardluzerne, Sandluzerne</v>
      </c>
      <c r="F226" s="82"/>
      <c r="H226" s="18"/>
      <c r="I226" s="18"/>
      <c r="J226" s="18"/>
      <c r="K226" s="18"/>
      <c r="L226" s="18"/>
      <c r="M226" s="18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</row>
    <row r="227" spans="1:33" hidden="1" x14ac:dyDescent="0.25">
      <c r="A227" s="50">
        <v>424</v>
      </c>
      <c r="B227" s="10" t="s">
        <v>155</v>
      </c>
      <c r="C227" s="51">
        <v>44927</v>
      </c>
      <c r="D227" s="51">
        <v>73415</v>
      </c>
      <c r="E227" s="18" t="str">
        <f t="shared" si="48"/>
        <v>424 Ackergras</v>
      </c>
      <c r="F227" s="82"/>
      <c r="H227" s="18"/>
      <c r="I227" s="18"/>
      <c r="J227" s="18"/>
      <c r="K227" s="18"/>
      <c r="L227" s="18"/>
      <c r="M227" s="18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</row>
    <row r="228" spans="1:33" hidden="1" x14ac:dyDescent="0.25">
      <c r="A228" s="50">
        <v>425</v>
      </c>
      <c r="B228" s="10" t="s">
        <v>48</v>
      </c>
      <c r="C228" s="51">
        <v>44927</v>
      </c>
      <c r="D228" s="51">
        <v>73415</v>
      </c>
      <c r="E228" s="18" t="str">
        <f t="shared" si="48"/>
        <v>425 Klee-Luzerne-Gemisch</v>
      </c>
      <c r="F228" s="82"/>
      <c r="H228" s="18"/>
      <c r="I228" s="18"/>
      <c r="J228" s="18"/>
      <c r="K228" s="18"/>
      <c r="L228" s="18"/>
      <c r="M228" s="18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</row>
    <row r="229" spans="1:33" hidden="1" x14ac:dyDescent="0.25">
      <c r="A229" s="50">
        <v>426</v>
      </c>
      <c r="B229" s="10" t="s">
        <v>49</v>
      </c>
      <c r="C229" s="51">
        <v>44927</v>
      </c>
      <c r="D229" s="51">
        <v>73415</v>
      </c>
      <c r="E229" s="18" t="str">
        <f t="shared" si="48"/>
        <v>426 Bockshornklee, Schabzieger Klee</v>
      </c>
      <c r="F229" s="82"/>
      <c r="H229" s="18"/>
      <c r="I229" s="18"/>
      <c r="J229" s="18"/>
      <c r="K229" s="18"/>
      <c r="L229" s="18"/>
      <c r="M229" s="18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</row>
    <row r="230" spans="1:33" hidden="1" x14ac:dyDescent="0.25">
      <c r="A230" s="50">
        <v>427</v>
      </c>
      <c r="B230" s="10" t="s">
        <v>50</v>
      </c>
      <c r="C230" s="51">
        <v>44927</v>
      </c>
      <c r="D230" s="51">
        <v>73415</v>
      </c>
      <c r="E230" s="18" t="str">
        <f t="shared" si="48"/>
        <v>427 Hornklee, Hornschotenklee</v>
      </c>
      <c r="F230" s="82"/>
      <c r="H230" s="18"/>
      <c r="I230" s="18"/>
      <c r="J230" s="18"/>
      <c r="K230" s="18"/>
      <c r="L230" s="18"/>
      <c r="M230" s="18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1:33" hidden="1" x14ac:dyDescent="0.25">
      <c r="A231" s="50">
        <v>429</v>
      </c>
      <c r="B231" s="10" t="s">
        <v>51</v>
      </c>
      <c r="C231" s="51">
        <v>44927</v>
      </c>
      <c r="D231" s="51">
        <v>73415</v>
      </c>
      <c r="E231" s="18" t="str">
        <f t="shared" si="48"/>
        <v>429 Esparsette</v>
      </c>
      <c r="F231" s="82"/>
      <c r="H231" s="18"/>
      <c r="I231" s="18"/>
      <c r="J231" s="18"/>
      <c r="K231" s="18"/>
      <c r="L231" s="18"/>
      <c r="M231" s="18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</row>
    <row r="232" spans="1:33" hidden="1" x14ac:dyDescent="0.25">
      <c r="A232" s="50">
        <v>430</v>
      </c>
      <c r="B232" s="10" t="s">
        <v>52</v>
      </c>
      <c r="C232" s="51">
        <v>44927</v>
      </c>
      <c r="D232" s="51">
        <v>73415</v>
      </c>
      <c r="E232" s="18" t="str">
        <f t="shared" si="48"/>
        <v>430 Serradella</v>
      </c>
      <c r="F232" s="82"/>
      <c r="H232" s="18"/>
      <c r="I232" s="18"/>
      <c r="J232" s="18"/>
      <c r="K232" s="18"/>
      <c r="L232" s="18"/>
      <c r="M232" s="18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</row>
    <row r="233" spans="1:33" hidden="1" x14ac:dyDescent="0.25">
      <c r="A233" s="50">
        <v>431</v>
      </c>
      <c r="B233" s="10" t="s">
        <v>53</v>
      </c>
      <c r="C233" s="51">
        <v>44927</v>
      </c>
      <c r="D233" s="51">
        <v>73415</v>
      </c>
      <c r="E233" s="18" t="str">
        <f t="shared" si="48"/>
        <v>431 Steinklee</v>
      </c>
      <c r="F233" s="82"/>
      <c r="H233" s="18"/>
      <c r="I233" s="18"/>
      <c r="J233" s="18"/>
      <c r="K233" s="18"/>
      <c r="L233" s="18"/>
      <c r="M233" s="18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1:33" hidden="1" x14ac:dyDescent="0.25">
      <c r="A234" s="50">
        <v>432</v>
      </c>
      <c r="B234" s="10" t="s">
        <v>54</v>
      </c>
      <c r="C234" s="51">
        <v>44927</v>
      </c>
      <c r="D234" s="51">
        <v>73415</v>
      </c>
      <c r="E234" s="18" t="str">
        <f t="shared" si="48"/>
        <v>432 Kleemischung aus NC 421,427,431</v>
      </c>
      <c r="F234" s="82"/>
      <c r="H234" s="18"/>
      <c r="I234" s="18"/>
      <c r="J234" s="18"/>
      <c r="K234" s="18"/>
      <c r="L234" s="18"/>
      <c r="M234" s="18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1:33" hidden="1" x14ac:dyDescent="0.25">
      <c r="A235" s="50">
        <v>433</v>
      </c>
      <c r="B235" s="10" t="s">
        <v>156</v>
      </c>
      <c r="C235" s="51">
        <v>44927</v>
      </c>
      <c r="D235" s="51">
        <v>73415</v>
      </c>
      <c r="E235" s="18" t="str">
        <f t="shared" si="48"/>
        <v>433 Luzerne-Gras Mischung</v>
      </c>
      <c r="F235" s="82"/>
      <c r="H235" s="18"/>
      <c r="I235" s="18"/>
      <c r="J235" s="18"/>
      <c r="K235" s="18"/>
      <c r="L235" s="18"/>
      <c r="M235" s="18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</row>
    <row r="236" spans="1:33" hidden="1" x14ac:dyDescent="0.25">
      <c r="A236" s="50">
        <v>434</v>
      </c>
      <c r="B236" s="10" t="s">
        <v>55</v>
      </c>
      <c r="C236" s="51">
        <v>44927</v>
      </c>
      <c r="D236" s="51">
        <v>73415</v>
      </c>
      <c r="E236" s="18" t="str">
        <f t="shared" si="48"/>
        <v>434 Gras-Leguminosen Gemisch (Leguminosen überwiegen)</v>
      </c>
      <c r="F236" s="82"/>
      <c r="H236" s="18"/>
      <c r="I236" s="18"/>
      <c r="J236" s="18"/>
      <c r="K236" s="18"/>
      <c r="L236" s="18"/>
      <c r="M236" s="18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</row>
    <row r="237" spans="1:33" hidden="1" x14ac:dyDescent="0.25">
      <c r="A237" s="50">
        <v>441</v>
      </c>
      <c r="B237" s="10" t="s">
        <v>157</v>
      </c>
      <c r="C237" s="51">
        <v>44927</v>
      </c>
      <c r="D237" s="51">
        <v>73415</v>
      </c>
      <c r="E237" s="18" t="str">
        <f t="shared" si="48"/>
        <v>441 Wiesen (Grünlandneueinsaat 1. bis inkl. 5. Jahr)</v>
      </c>
      <c r="F237" s="82"/>
      <c r="H237" s="18"/>
      <c r="I237" s="18"/>
      <c r="J237" s="18"/>
      <c r="K237" s="18"/>
      <c r="L237" s="18"/>
      <c r="M237" s="18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</row>
    <row r="238" spans="1:33" hidden="1" x14ac:dyDescent="0.25">
      <c r="A238" s="50">
        <v>442</v>
      </c>
      <c r="B238" s="10" t="s">
        <v>158</v>
      </c>
      <c r="C238" s="51">
        <v>44927</v>
      </c>
      <c r="D238" s="51">
        <v>73415</v>
      </c>
      <c r="E238" s="18" t="str">
        <f t="shared" si="48"/>
        <v>442 Mähweiden (Grünlandneueinsaat 1. bis inkl. 5. Jahr)</v>
      </c>
      <c r="F238" s="82"/>
      <c r="H238" s="18"/>
      <c r="I238" s="18"/>
      <c r="J238" s="18"/>
      <c r="K238" s="18"/>
      <c r="L238" s="18"/>
      <c r="M238" s="18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</row>
    <row r="239" spans="1:33" hidden="1" x14ac:dyDescent="0.25">
      <c r="A239" s="50">
        <v>443</v>
      </c>
      <c r="B239" s="10" t="s">
        <v>159</v>
      </c>
      <c r="C239" s="51">
        <v>44927</v>
      </c>
      <c r="D239" s="51">
        <v>73415</v>
      </c>
      <c r="E239" s="18" t="str">
        <f t="shared" si="48"/>
        <v>443 Weiden (Grünlandneueinsaat 1 bis inkl. 5. Jahr)</v>
      </c>
      <c r="F239" s="82"/>
      <c r="H239" s="18"/>
      <c r="I239" s="18"/>
      <c r="J239" s="18"/>
      <c r="K239" s="18"/>
      <c r="L239" s="18"/>
      <c r="M239" s="1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</row>
    <row r="240" spans="1:33" hidden="1" x14ac:dyDescent="0.25">
      <c r="A240" s="50">
        <v>510</v>
      </c>
      <c r="B240" s="10" t="s">
        <v>160</v>
      </c>
      <c r="C240" s="51">
        <v>44927</v>
      </c>
      <c r="D240" s="51">
        <v>73415</v>
      </c>
      <c r="E240" s="18" t="str">
        <f t="shared" si="48"/>
        <v>510 Goldrute (Solidago)</v>
      </c>
      <c r="F240" s="82"/>
      <c r="H240" s="18"/>
      <c r="I240" s="18"/>
      <c r="J240" s="18"/>
      <c r="K240" s="18"/>
      <c r="L240" s="18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</row>
    <row r="241" spans="1:33" hidden="1" x14ac:dyDescent="0.25">
      <c r="A241" s="50">
        <v>511</v>
      </c>
      <c r="B241" s="10" t="s">
        <v>161</v>
      </c>
      <c r="C241" s="51">
        <v>44927</v>
      </c>
      <c r="D241" s="51">
        <v>73415</v>
      </c>
      <c r="E241" s="18" t="str">
        <f t="shared" si="48"/>
        <v>511 Streptocarpus/Drehfrucht</v>
      </c>
      <c r="F241" s="82"/>
      <c r="H241" s="18"/>
      <c r="I241" s="18"/>
      <c r="J241" s="18"/>
      <c r="K241" s="18"/>
      <c r="L241" s="18"/>
      <c r="M241" s="1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</row>
    <row r="242" spans="1:33" hidden="1" x14ac:dyDescent="0.25">
      <c r="A242" s="50">
        <v>512</v>
      </c>
      <c r="B242" s="10" t="s">
        <v>162</v>
      </c>
      <c r="C242" s="51">
        <v>44927</v>
      </c>
      <c r="D242" s="51">
        <v>73415</v>
      </c>
      <c r="E242" s="18" t="str">
        <f t="shared" si="48"/>
        <v>512 Iberischer Drachenkopf</v>
      </c>
      <c r="F242" s="82"/>
      <c r="H242" s="18"/>
      <c r="I242" s="18"/>
      <c r="J242" s="18"/>
      <c r="K242" s="18"/>
      <c r="L242" s="18"/>
      <c r="M242" s="1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1:33" hidden="1" x14ac:dyDescent="0.25">
      <c r="A243" s="50">
        <v>513</v>
      </c>
      <c r="B243" s="10" t="s">
        <v>163</v>
      </c>
      <c r="C243" s="51">
        <v>44927</v>
      </c>
      <c r="D243" s="51">
        <v>73415</v>
      </c>
      <c r="E243" s="18" t="str">
        <f t="shared" si="48"/>
        <v>513 Braunellen</v>
      </c>
      <c r="F243" s="82"/>
      <c r="H243" s="18"/>
      <c r="I243" s="18"/>
      <c r="J243" s="18"/>
      <c r="K243" s="18"/>
      <c r="L243" s="18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1:33" hidden="1" x14ac:dyDescent="0.25">
      <c r="A244" s="50">
        <v>514</v>
      </c>
      <c r="B244" s="10" t="s">
        <v>164</v>
      </c>
      <c r="C244" s="51">
        <v>44927</v>
      </c>
      <c r="D244" s="51">
        <v>73415</v>
      </c>
      <c r="E244" s="18" t="str">
        <f t="shared" si="48"/>
        <v>514 Hauswurz (Sempervivum)</v>
      </c>
      <c r="F244" s="82"/>
      <c r="H244" s="18"/>
      <c r="I244" s="18"/>
      <c r="J244" s="18"/>
      <c r="K244" s="18"/>
      <c r="L244" s="18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1:33" hidden="1" x14ac:dyDescent="0.25">
      <c r="A245" s="50">
        <v>515</v>
      </c>
      <c r="B245" s="10" t="s">
        <v>165</v>
      </c>
      <c r="C245" s="51">
        <v>44927</v>
      </c>
      <c r="D245" s="51">
        <v>73415</v>
      </c>
      <c r="E245" s="18" t="str">
        <f t="shared" si="48"/>
        <v>515 Mühlenbeckia/Drahtsträucher</v>
      </c>
      <c r="F245" s="82"/>
      <c r="H245" s="18"/>
      <c r="I245" s="18"/>
      <c r="J245" s="18"/>
      <c r="K245" s="18"/>
      <c r="L245" s="18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1:33" hidden="1" x14ac:dyDescent="0.25">
      <c r="A246" s="50">
        <v>516</v>
      </c>
      <c r="B246" s="10" t="s">
        <v>166</v>
      </c>
      <c r="C246" s="51">
        <v>44927</v>
      </c>
      <c r="D246" s="51">
        <v>73415</v>
      </c>
      <c r="E246" s="18" t="str">
        <f t="shared" si="48"/>
        <v>516 Knöterich (Persicaria)</v>
      </c>
      <c r="F246" s="82"/>
      <c r="H246" s="18"/>
      <c r="I246" s="18"/>
      <c r="J246" s="18"/>
      <c r="K246" s="18"/>
      <c r="L246" s="18"/>
      <c r="M246" s="1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</row>
    <row r="247" spans="1:33" hidden="1" x14ac:dyDescent="0.25">
      <c r="A247" s="50">
        <v>517</v>
      </c>
      <c r="B247" s="10" t="s">
        <v>167</v>
      </c>
      <c r="C247" s="51">
        <v>44927</v>
      </c>
      <c r="D247" s="51">
        <v>73415</v>
      </c>
      <c r="E247" s="18" t="str">
        <f t="shared" si="48"/>
        <v>517 Garten-Petunie</v>
      </c>
      <c r="F247" s="82"/>
      <c r="H247" s="18"/>
      <c r="I247" s="18"/>
      <c r="J247" s="18"/>
      <c r="K247" s="18"/>
      <c r="L247" s="18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</row>
    <row r="248" spans="1:33" hidden="1" x14ac:dyDescent="0.25">
      <c r="A248" s="50">
        <v>518</v>
      </c>
      <c r="B248" s="10" t="s">
        <v>168</v>
      </c>
      <c r="C248" s="51">
        <v>44927</v>
      </c>
      <c r="D248" s="51">
        <v>73415</v>
      </c>
      <c r="E248" s="18" t="str">
        <f t="shared" si="48"/>
        <v>518 Polygonum</v>
      </c>
      <c r="F248" s="82"/>
      <c r="H248" s="18"/>
      <c r="I248" s="18"/>
      <c r="J248" s="18"/>
      <c r="K248" s="18"/>
      <c r="L248" s="18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</row>
    <row r="249" spans="1:33" hidden="1" x14ac:dyDescent="0.25">
      <c r="A249" s="50">
        <v>519</v>
      </c>
      <c r="B249" s="10" t="s">
        <v>169</v>
      </c>
      <c r="C249" s="51">
        <v>44927</v>
      </c>
      <c r="D249" s="51">
        <v>73415</v>
      </c>
      <c r="E249" s="18" t="str">
        <f t="shared" si="48"/>
        <v>519 Köcherblümchen (Cuphea)</v>
      </c>
      <c r="F249" s="82"/>
      <c r="H249" s="18"/>
      <c r="I249" s="18"/>
      <c r="J249" s="18"/>
      <c r="K249" s="18"/>
      <c r="L249" s="18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</row>
    <row r="250" spans="1:33" hidden="1" x14ac:dyDescent="0.25">
      <c r="A250" s="50">
        <v>520</v>
      </c>
      <c r="B250" s="10" t="s">
        <v>392</v>
      </c>
      <c r="C250" s="51">
        <v>44927</v>
      </c>
      <c r="D250" s="51">
        <v>73415</v>
      </c>
      <c r="E250" s="18" t="str">
        <f t="shared" si="48"/>
        <v>520 Silberbrandschopf</v>
      </c>
      <c r="F250" s="82"/>
      <c r="H250" s="18"/>
      <c r="I250" s="18"/>
      <c r="J250" s="18"/>
      <c r="K250" s="18"/>
      <c r="L250" s="18"/>
      <c r="M250" s="1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</row>
    <row r="251" spans="1:33" hidden="1" x14ac:dyDescent="0.25">
      <c r="A251" s="50">
        <v>601</v>
      </c>
      <c r="B251" s="10" t="s">
        <v>108</v>
      </c>
      <c r="C251" s="51">
        <v>44927</v>
      </c>
      <c r="D251" s="51">
        <v>73415</v>
      </c>
      <c r="E251" s="18" t="str">
        <f t="shared" si="48"/>
        <v>601 Stärkekartoffeln</v>
      </c>
      <c r="F251" s="82"/>
      <c r="H251" s="18"/>
      <c r="I251" s="18"/>
      <c r="J251" s="18"/>
      <c r="K251" s="18"/>
      <c r="L251" s="18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</row>
    <row r="252" spans="1:33" hidden="1" x14ac:dyDescent="0.25">
      <c r="A252" s="50">
        <v>602</v>
      </c>
      <c r="B252" s="10" t="s">
        <v>4</v>
      </c>
      <c r="C252" s="51">
        <v>44927</v>
      </c>
      <c r="D252" s="51">
        <v>73415</v>
      </c>
      <c r="E252" s="18" t="str">
        <f t="shared" si="48"/>
        <v>602 Kartoffeln</v>
      </c>
      <c r="F252" s="82"/>
      <c r="H252" s="18"/>
      <c r="I252" s="18"/>
      <c r="J252" s="18"/>
      <c r="K252" s="18"/>
      <c r="L252" s="18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</row>
    <row r="253" spans="1:33" hidden="1" x14ac:dyDescent="0.25">
      <c r="A253" s="50">
        <v>603</v>
      </c>
      <c r="B253" s="10" t="s">
        <v>103</v>
      </c>
      <c r="C253" s="51">
        <v>44927</v>
      </c>
      <c r="D253" s="51">
        <v>73415</v>
      </c>
      <c r="E253" s="18" t="str">
        <f t="shared" si="48"/>
        <v>603 Zuckerrüben</v>
      </c>
      <c r="F253" s="82"/>
      <c r="H253" s="18"/>
      <c r="I253" s="18"/>
      <c r="J253" s="18"/>
      <c r="K253" s="18"/>
      <c r="L253" s="18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</row>
    <row r="254" spans="1:33" hidden="1" x14ac:dyDescent="0.25">
      <c r="A254" s="50">
        <v>604</v>
      </c>
      <c r="B254" s="10" t="s">
        <v>97</v>
      </c>
      <c r="C254" s="51">
        <v>44927</v>
      </c>
      <c r="D254" s="51">
        <v>73415</v>
      </c>
      <c r="E254" s="18" t="str">
        <f t="shared" si="48"/>
        <v>604 Topinambur</v>
      </c>
      <c r="F254" s="82"/>
      <c r="H254" s="18"/>
      <c r="I254" s="18"/>
      <c r="J254" s="18"/>
      <c r="K254" s="18"/>
      <c r="L254" s="18"/>
      <c r="M254" s="1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</row>
    <row r="255" spans="1:33" hidden="1" x14ac:dyDescent="0.25">
      <c r="A255" s="50">
        <v>605</v>
      </c>
      <c r="B255" s="10" t="s">
        <v>170</v>
      </c>
      <c r="C255" s="51">
        <v>44927</v>
      </c>
      <c r="D255" s="51">
        <v>73415</v>
      </c>
      <c r="E255" s="18" t="str">
        <f t="shared" si="48"/>
        <v>605 Süßkartoffeln</v>
      </c>
      <c r="F255" s="82"/>
      <c r="H255" s="18"/>
      <c r="I255" s="18"/>
      <c r="J255" s="18"/>
      <c r="K255" s="18"/>
      <c r="L255" s="18"/>
      <c r="M255" s="1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</row>
    <row r="256" spans="1:33" hidden="1" x14ac:dyDescent="0.25">
      <c r="A256" s="50">
        <v>606</v>
      </c>
      <c r="B256" s="10" t="s">
        <v>109</v>
      </c>
      <c r="C256" s="51">
        <v>44927</v>
      </c>
      <c r="D256" s="51">
        <v>73415</v>
      </c>
      <c r="E256" s="18" t="str">
        <f t="shared" si="48"/>
        <v>606 Pflanzkartoffeln</v>
      </c>
      <c r="F256" s="82"/>
      <c r="H256" s="18"/>
      <c r="I256" s="18"/>
      <c r="J256" s="18"/>
      <c r="K256" s="18"/>
      <c r="L256" s="18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</row>
    <row r="257" spans="1:33" hidden="1" x14ac:dyDescent="0.25">
      <c r="A257" s="50">
        <v>610</v>
      </c>
      <c r="B257" s="10" t="s">
        <v>393</v>
      </c>
      <c r="C257" s="51">
        <v>44927</v>
      </c>
      <c r="D257" s="51">
        <v>73415</v>
      </c>
      <c r="E257" s="18" t="str">
        <f t="shared" si="48"/>
        <v>610 beetweiser Anbau von Gemüse ab 5 Kulturen</v>
      </c>
      <c r="F257" s="82"/>
      <c r="H257" s="18"/>
      <c r="I257" s="18"/>
      <c r="J257" s="18"/>
      <c r="K257" s="18"/>
      <c r="L257" s="18"/>
      <c r="M257" s="1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</row>
    <row r="258" spans="1:33" hidden="1" x14ac:dyDescent="0.25">
      <c r="A258" s="50">
        <v>611</v>
      </c>
      <c r="B258" s="10" t="s">
        <v>394</v>
      </c>
      <c r="C258" s="51">
        <v>44927</v>
      </c>
      <c r="D258" s="51">
        <v>73415</v>
      </c>
      <c r="E258" s="18" t="str">
        <f t="shared" si="48"/>
        <v>611 beetweiser Anbau von Gemüse bis 4 Kulturen</v>
      </c>
      <c r="F258" s="82"/>
      <c r="H258" s="18"/>
      <c r="I258" s="18"/>
      <c r="J258" s="18"/>
      <c r="K258" s="18"/>
      <c r="L258" s="18"/>
      <c r="M258" s="1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</row>
    <row r="259" spans="1:33" hidden="1" x14ac:dyDescent="0.25">
      <c r="A259" s="50">
        <v>612</v>
      </c>
      <c r="B259" s="10" t="s">
        <v>171</v>
      </c>
      <c r="C259" s="51">
        <v>44927</v>
      </c>
      <c r="D259" s="51">
        <v>73415</v>
      </c>
      <c r="E259" s="18" t="str">
        <f t="shared" ref="E259:E322" si="49">A259&amp;" "&amp;B259</f>
        <v>612 Schwarzer Senf</v>
      </c>
      <c r="F259" s="82"/>
      <c r="H259" s="18"/>
      <c r="I259" s="18"/>
      <c r="J259" s="18"/>
      <c r="K259" s="18"/>
      <c r="L259" s="18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</row>
    <row r="260" spans="1:33" hidden="1" x14ac:dyDescent="0.25">
      <c r="A260" s="50">
        <v>613</v>
      </c>
      <c r="B260" s="10" t="s">
        <v>172</v>
      </c>
      <c r="C260" s="51">
        <v>44927</v>
      </c>
      <c r="D260" s="51">
        <v>73415</v>
      </c>
      <c r="E260" s="18" t="str">
        <f t="shared" si="49"/>
        <v>613 Gemüsekohl (Kopfkohl,Wirsing, Rot-/Weißkohl, Spitz-,Grün-,Blumen-, Rosenkohl,Kohlrabi,Brokkoli)</v>
      </c>
      <c r="F260" s="82"/>
      <c r="H260" s="18"/>
      <c r="I260" s="18"/>
      <c r="J260" s="18"/>
      <c r="K260" s="18"/>
      <c r="L260" s="18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</row>
    <row r="261" spans="1:33" hidden="1" x14ac:dyDescent="0.25">
      <c r="A261" s="50">
        <v>614</v>
      </c>
      <c r="B261" s="10" t="s">
        <v>173</v>
      </c>
      <c r="C261" s="51">
        <v>44927</v>
      </c>
      <c r="D261" s="51">
        <v>73415</v>
      </c>
      <c r="E261" s="18" t="str">
        <f t="shared" si="49"/>
        <v>614 Brauner Senf,Sareptasenf</v>
      </c>
      <c r="F261" s="82"/>
      <c r="H261" s="18"/>
      <c r="I261" s="18"/>
      <c r="J261" s="18"/>
      <c r="K261" s="18"/>
      <c r="L261" s="18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</row>
    <row r="262" spans="1:33" hidden="1" x14ac:dyDescent="0.25">
      <c r="A262" s="50">
        <v>615</v>
      </c>
      <c r="B262" s="10" t="s">
        <v>174</v>
      </c>
      <c r="C262" s="51">
        <v>44927</v>
      </c>
      <c r="D262" s="51">
        <v>73415</v>
      </c>
      <c r="E262" s="18" t="str">
        <f t="shared" si="49"/>
        <v>615 Echte Brunnenkresse</v>
      </c>
      <c r="F262" s="82"/>
      <c r="H262" s="18"/>
      <c r="I262" s="18"/>
      <c r="J262" s="18"/>
      <c r="K262" s="18"/>
      <c r="L262" s="18"/>
      <c r="M262" s="1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</row>
    <row r="263" spans="1:33" hidden="1" x14ac:dyDescent="0.25">
      <c r="A263" s="50">
        <v>616</v>
      </c>
      <c r="B263" s="10" t="s">
        <v>175</v>
      </c>
      <c r="C263" s="51">
        <v>44927</v>
      </c>
      <c r="D263" s="51">
        <v>73415</v>
      </c>
      <c r="E263" s="18" t="str">
        <f t="shared" si="49"/>
        <v>616 Garten-Senfrauke, Rucola</v>
      </c>
      <c r="F263" s="82"/>
      <c r="H263" s="18"/>
      <c r="I263" s="18"/>
      <c r="J263" s="18"/>
      <c r="K263" s="18"/>
      <c r="L263" s="18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</row>
    <row r="264" spans="1:33" hidden="1" x14ac:dyDescent="0.25">
      <c r="A264" s="50">
        <v>617</v>
      </c>
      <c r="B264" s="10" t="s">
        <v>176</v>
      </c>
      <c r="C264" s="51">
        <v>44927</v>
      </c>
      <c r="D264" s="51">
        <v>73415</v>
      </c>
      <c r="E264" s="18" t="str">
        <f t="shared" si="49"/>
        <v>617 Gartenkresse</v>
      </c>
      <c r="F264" s="82"/>
      <c r="H264" s="18"/>
      <c r="I264" s="18"/>
      <c r="J264" s="18"/>
      <c r="K264" s="18"/>
      <c r="L264" s="18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</row>
    <row r="265" spans="1:33" hidden="1" x14ac:dyDescent="0.25">
      <c r="A265" s="50">
        <v>618</v>
      </c>
      <c r="B265" s="10" t="s">
        <v>93</v>
      </c>
      <c r="C265" s="51">
        <v>44927</v>
      </c>
      <c r="D265" s="51">
        <v>73415</v>
      </c>
      <c r="E265" s="18" t="str">
        <f t="shared" si="49"/>
        <v>618 Gartenrettiche (Weiße/rote Rettiche, schwarzer Winterrettich, Ölrettich, Radieschen)</v>
      </c>
      <c r="F265" s="82"/>
      <c r="H265" s="18"/>
      <c r="I265" s="18"/>
      <c r="J265" s="18"/>
      <c r="K265" s="18"/>
      <c r="L265" s="18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1:33" hidden="1" x14ac:dyDescent="0.25">
      <c r="A266" s="50">
        <v>619</v>
      </c>
      <c r="B266" s="10" t="s">
        <v>177</v>
      </c>
      <c r="C266" s="51">
        <v>44927</v>
      </c>
      <c r="D266" s="51">
        <v>73415</v>
      </c>
      <c r="E266" s="18" t="str">
        <f t="shared" si="49"/>
        <v>619 Weißer Senf, Gelber Senf</v>
      </c>
      <c r="F266" s="82"/>
      <c r="H266" s="18"/>
      <c r="I266" s="18"/>
      <c r="J266" s="18"/>
      <c r="K266" s="18"/>
      <c r="L266" s="18"/>
      <c r="M266" s="1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</row>
    <row r="267" spans="1:33" hidden="1" x14ac:dyDescent="0.25">
      <c r="A267" s="50">
        <v>620</v>
      </c>
      <c r="B267" s="10" t="s">
        <v>178</v>
      </c>
      <c r="C267" s="51">
        <v>44927</v>
      </c>
      <c r="D267" s="51">
        <v>73415</v>
      </c>
      <c r="E267" s="18" t="str">
        <f t="shared" si="49"/>
        <v>620 Steckrübe, Kohlrübe</v>
      </c>
      <c r="F267" s="82"/>
      <c r="H267" s="18"/>
      <c r="I267" s="18"/>
      <c r="J267" s="18"/>
      <c r="K267" s="18"/>
      <c r="L267" s="18"/>
      <c r="M267" s="1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</row>
    <row r="268" spans="1:33" hidden="1" x14ac:dyDescent="0.25">
      <c r="A268" s="50">
        <v>622</v>
      </c>
      <c r="B268" s="10" t="s">
        <v>179</v>
      </c>
      <c r="C268" s="51">
        <v>44927</v>
      </c>
      <c r="D268" s="51">
        <v>73415</v>
      </c>
      <c r="E268" s="18" t="str">
        <f t="shared" si="49"/>
        <v>622 Tomaten</v>
      </c>
      <c r="F268" s="82"/>
      <c r="H268" s="18"/>
      <c r="I268" s="18"/>
      <c r="J268" s="18"/>
      <c r="K268" s="18"/>
      <c r="L268" s="18"/>
      <c r="M268" s="18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</row>
    <row r="269" spans="1:33" hidden="1" x14ac:dyDescent="0.25">
      <c r="A269" s="50">
        <v>623</v>
      </c>
      <c r="B269" s="10" t="s">
        <v>180</v>
      </c>
      <c r="C269" s="51">
        <v>44927</v>
      </c>
      <c r="D269" s="51">
        <v>73415</v>
      </c>
      <c r="E269" s="18" t="str">
        <f t="shared" si="49"/>
        <v>623 Auberginen</v>
      </c>
      <c r="F269" s="82"/>
      <c r="H269" s="18"/>
      <c r="I269" s="18"/>
      <c r="J269" s="18"/>
      <c r="K269" s="18"/>
      <c r="L269" s="18"/>
      <c r="M269" s="1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</row>
    <row r="270" spans="1:33" hidden="1" x14ac:dyDescent="0.25">
      <c r="A270" s="50">
        <v>624</v>
      </c>
      <c r="B270" s="10" t="s">
        <v>181</v>
      </c>
      <c r="C270" s="51">
        <v>44927</v>
      </c>
      <c r="D270" s="51">
        <v>73415</v>
      </c>
      <c r="E270" s="18" t="str">
        <f t="shared" si="49"/>
        <v>624 Paprika, Chilli, Peperoni</v>
      </c>
      <c r="F270" s="82"/>
      <c r="H270" s="18"/>
      <c r="I270" s="17"/>
      <c r="J270" s="17"/>
      <c r="K270" s="18"/>
      <c r="L270" s="18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</row>
    <row r="271" spans="1:33" hidden="1" x14ac:dyDescent="0.25">
      <c r="A271" s="50">
        <v>625</v>
      </c>
      <c r="B271" s="10" t="s">
        <v>182</v>
      </c>
      <c r="C271" s="51">
        <v>44927</v>
      </c>
      <c r="D271" s="51">
        <v>73415</v>
      </c>
      <c r="E271" s="18" t="str">
        <f t="shared" si="49"/>
        <v>625 Schwarze Tollkirsche</v>
      </c>
      <c r="F271" s="82"/>
      <c r="H271" s="18"/>
      <c r="I271" s="17"/>
      <c r="J271" s="17"/>
      <c r="K271" s="17"/>
      <c r="L271" s="18"/>
      <c r="M271" s="1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</row>
    <row r="272" spans="1:33" hidden="1" x14ac:dyDescent="0.25">
      <c r="A272" s="50">
        <v>627</v>
      </c>
      <c r="B272" s="10" t="s">
        <v>183</v>
      </c>
      <c r="C272" s="51">
        <v>44927</v>
      </c>
      <c r="D272" s="51">
        <v>73415</v>
      </c>
      <c r="E272" s="18" t="str">
        <f t="shared" si="49"/>
        <v>627 Gurke (Salatgurke, Einlegegurke)</v>
      </c>
      <c r="F272" s="82"/>
      <c r="H272" s="18"/>
      <c r="I272" s="17"/>
      <c r="J272" s="17"/>
      <c r="K272" s="17"/>
      <c r="L272" s="18"/>
      <c r="M272" s="1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</row>
    <row r="273" spans="1:33" hidden="1" x14ac:dyDescent="0.25">
      <c r="A273" s="50">
        <v>628</v>
      </c>
      <c r="B273" s="10" t="s">
        <v>184</v>
      </c>
      <c r="C273" s="51">
        <v>44927</v>
      </c>
      <c r="D273" s="51">
        <v>73415</v>
      </c>
      <c r="E273" s="18" t="str">
        <f t="shared" si="49"/>
        <v>628 Zuckermelone</v>
      </c>
      <c r="F273" s="82"/>
      <c r="H273" s="18"/>
      <c r="I273" s="17"/>
      <c r="J273" s="17"/>
      <c r="K273" s="17"/>
      <c r="L273" s="18"/>
      <c r="M273" s="1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</row>
    <row r="274" spans="1:33" hidden="1" x14ac:dyDescent="0.25">
      <c r="A274" s="50">
        <v>629</v>
      </c>
      <c r="B274" s="10" t="s">
        <v>185</v>
      </c>
      <c r="C274" s="51">
        <v>44927</v>
      </c>
      <c r="D274" s="51">
        <v>73415</v>
      </c>
      <c r="E274" s="18" t="str">
        <f t="shared" si="49"/>
        <v>629 Riesenkürbis (Risenkürbis, Hokkaidokürbis)</v>
      </c>
      <c r="F274" s="82"/>
      <c r="H274" s="18"/>
      <c r="I274" s="17"/>
      <c r="J274" s="17"/>
      <c r="K274" s="17"/>
      <c r="L274" s="18"/>
      <c r="M274" s="1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</row>
    <row r="275" spans="1:33" hidden="1" x14ac:dyDescent="0.25">
      <c r="A275" s="50">
        <v>630</v>
      </c>
      <c r="B275" s="10" t="s">
        <v>186</v>
      </c>
      <c r="C275" s="51">
        <v>44927</v>
      </c>
      <c r="D275" s="51">
        <v>73415</v>
      </c>
      <c r="E275" s="18" t="str">
        <f t="shared" si="49"/>
        <v>630 Gartenkürbis (Gartenkürbis,Zucchini,Steirischer-,Spaghetti-,Zierkürbis)</v>
      </c>
      <c r="F275" s="82"/>
      <c r="H275" s="17"/>
      <c r="I275" s="17"/>
      <c r="J275" s="17"/>
      <c r="K275" s="17"/>
      <c r="L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</row>
    <row r="276" spans="1:33" hidden="1" x14ac:dyDescent="0.25">
      <c r="A276" s="50">
        <v>631</v>
      </c>
      <c r="B276" s="10" t="s">
        <v>187</v>
      </c>
      <c r="C276" s="51">
        <v>44927</v>
      </c>
      <c r="D276" s="51">
        <v>73415</v>
      </c>
      <c r="E276" s="18" t="str">
        <f t="shared" si="49"/>
        <v>631 Melone (Wassermelone)</v>
      </c>
      <c r="F276" s="82"/>
      <c r="H276" s="17"/>
      <c r="I276" s="17"/>
      <c r="J276" s="17"/>
      <c r="K276" s="17"/>
      <c r="L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</row>
    <row r="277" spans="1:33" hidden="1" x14ac:dyDescent="0.25">
      <c r="A277" s="50">
        <v>632</v>
      </c>
      <c r="B277" s="10" t="s">
        <v>395</v>
      </c>
      <c r="C277" s="51">
        <v>44927</v>
      </c>
      <c r="D277" s="51">
        <v>73415</v>
      </c>
      <c r="E277" s="18" t="str">
        <f t="shared" si="49"/>
        <v>632 Winterlauch (Speise-Zwiebel, Schalotte, Lauch, Knoblauch, Schnittlauch, Bärlauch)</v>
      </c>
      <c r="F277" s="82"/>
      <c r="H277" s="17"/>
      <c r="I277" s="17"/>
      <c r="J277" s="17"/>
      <c r="K277" s="17"/>
      <c r="L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</row>
    <row r="278" spans="1:33" hidden="1" x14ac:dyDescent="0.25">
      <c r="A278" s="50">
        <v>633</v>
      </c>
      <c r="B278" s="10" t="s">
        <v>396</v>
      </c>
      <c r="C278" s="51">
        <v>44927</v>
      </c>
      <c r="D278" s="51">
        <v>73415</v>
      </c>
      <c r="E278" s="18" t="str">
        <f t="shared" si="49"/>
        <v>633 Sommerlauch (Speise-Zwiebel, Schalotte, Lauch, Knoblauch, Schnittlauch, Bärlauch)</v>
      </c>
      <c r="F278" s="82"/>
      <c r="H278" s="17"/>
      <c r="I278" s="17"/>
      <c r="J278" s="17"/>
      <c r="K278" s="17"/>
      <c r="L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</row>
    <row r="279" spans="1:33" hidden="1" x14ac:dyDescent="0.25">
      <c r="A279" s="50">
        <v>634</v>
      </c>
      <c r="B279" s="10" t="s">
        <v>188</v>
      </c>
      <c r="C279" s="51">
        <v>44927</v>
      </c>
      <c r="D279" s="51">
        <v>73415</v>
      </c>
      <c r="E279" s="18" t="str">
        <f t="shared" si="49"/>
        <v>634 Möhre (Möhre/Karotte, Futtermöhre)</v>
      </c>
      <c r="F279" s="82"/>
      <c r="H279" s="17"/>
      <c r="I279" s="17"/>
      <c r="J279" s="17"/>
      <c r="K279" s="17"/>
      <c r="L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</row>
    <row r="280" spans="1:33" hidden="1" x14ac:dyDescent="0.25">
      <c r="A280" s="50">
        <v>636</v>
      </c>
      <c r="B280" s="10" t="s">
        <v>189</v>
      </c>
      <c r="C280" s="51">
        <v>44927</v>
      </c>
      <c r="D280" s="51">
        <v>73415</v>
      </c>
      <c r="E280" s="18" t="str">
        <f t="shared" si="49"/>
        <v>636 Feldsalat/Ackersalat/ Rapunzel</v>
      </c>
      <c r="F280" s="82"/>
      <c r="H280" s="17"/>
      <c r="I280" s="17"/>
      <c r="J280" s="17"/>
      <c r="K280" s="17"/>
      <c r="L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</row>
    <row r="281" spans="1:33" hidden="1" x14ac:dyDescent="0.25">
      <c r="A281" s="50">
        <v>637</v>
      </c>
      <c r="B281" s="10" t="s">
        <v>190</v>
      </c>
      <c r="C281" s="51">
        <v>44927</v>
      </c>
      <c r="D281" s="51">
        <v>73415</v>
      </c>
      <c r="E281" s="18" t="str">
        <f t="shared" si="49"/>
        <v>637 Lattich (Garten-Salat/Lattich, Lollo Rosso, Romana-Salat/Römischer Salat)</v>
      </c>
      <c r="F281" s="82"/>
      <c r="H281" s="17"/>
      <c r="I281" s="17"/>
      <c r="J281" s="17"/>
      <c r="K281" s="17"/>
      <c r="L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</row>
    <row r="282" spans="1:33" hidden="1" x14ac:dyDescent="0.25">
      <c r="A282" s="50">
        <v>638</v>
      </c>
      <c r="B282" s="10" t="s">
        <v>191</v>
      </c>
      <c r="C282" s="51">
        <v>44927</v>
      </c>
      <c r="D282" s="51">
        <v>73415</v>
      </c>
      <c r="E282" s="18" t="str">
        <f t="shared" si="49"/>
        <v>638 Spinat</v>
      </c>
      <c r="F282" s="82"/>
      <c r="H282" s="17"/>
      <c r="I282" s="17"/>
      <c r="J282" s="17"/>
      <c r="K282" s="17"/>
      <c r="L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</row>
    <row r="283" spans="1:33" hidden="1" x14ac:dyDescent="0.25">
      <c r="A283" s="50">
        <v>639</v>
      </c>
      <c r="B283" s="10" t="s">
        <v>104</v>
      </c>
      <c r="C283" s="51">
        <v>44927</v>
      </c>
      <c r="D283" s="51">
        <v>73415</v>
      </c>
      <c r="E283" s="18" t="str">
        <f t="shared" si="49"/>
        <v>639 Mangold, Rote Beete/Rote Rübe</v>
      </c>
      <c r="F283" s="82"/>
      <c r="H283" s="17"/>
      <c r="I283" s="17"/>
      <c r="J283" s="17"/>
      <c r="K283" s="17"/>
      <c r="L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</row>
    <row r="284" spans="1:33" hidden="1" x14ac:dyDescent="0.25">
      <c r="A284" s="50">
        <v>640</v>
      </c>
      <c r="B284" s="10" t="s">
        <v>192</v>
      </c>
      <c r="C284" s="51">
        <v>44927</v>
      </c>
      <c r="D284" s="51">
        <v>73415</v>
      </c>
      <c r="E284" s="18" t="str">
        <f t="shared" si="49"/>
        <v>640 Melde (Garten-Melde)</v>
      </c>
      <c r="F284" s="82"/>
      <c r="H284" s="17"/>
      <c r="I284" s="17"/>
      <c r="J284" s="17"/>
      <c r="K284" s="17"/>
      <c r="L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</row>
    <row r="285" spans="1:33" hidden="1" x14ac:dyDescent="0.25">
      <c r="A285" s="50">
        <v>641</v>
      </c>
      <c r="B285" s="10" t="s">
        <v>193</v>
      </c>
      <c r="C285" s="51">
        <v>44927</v>
      </c>
      <c r="D285" s="51">
        <v>73415</v>
      </c>
      <c r="E285" s="18" t="str">
        <f t="shared" si="49"/>
        <v>641 Sellerie (Knollen-Sellerie, Bleich-Sellerie, Stangen-Sellerie)</v>
      </c>
      <c r="F285" s="82"/>
      <c r="H285" s="17"/>
      <c r="I285" s="17"/>
      <c r="J285" s="17"/>
      <c r="K285" s="17"/>
      <c r="L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</row>
    <row r="286" spans="1:33" hidden="1" x14ac:dyDescent="0.25">
      <c r="A286" s="50">
        <v>642</v>
      </c>
      <c r="B286" s="10" t="s">
        <v>194</v>
      </c>
      <c r="C286" s="51">
        <v>44927</v>
      </c>
      <c r="D286" s="51">
        <v>73415</v>
      </c>
      <c r="E286" s="18" t="str">
        <f t="shared" si="49"/>
        <v>642 Ampfer (Wiesen-Sauerampfer)</v>
      </c>
      <c r="F286" s="82"/>
      <c r="H286" s="17"/>
      <c r="I286" s="17"/>
      <c r="J286" s="17"/>
      <c r="K286" s="17"/>
      <c r="L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</row>
    <row r="287" spans="1:33" hidden="1" x14ac:dyDescent="0.25">
      <c r="A287" s="50">
        <v>643</v>
      </c>
      <c r="B287" s="10" t="s">
        <v>195</v>
      </c>
      <c r="C287" s="51">
        <v>44927</v>
      </c>
      <c r="D287" s="51">
        <v>73415</v>
      </c>
      <c r="E287" s="18" t="str">
        <f t="shared" si="49"/>
        <v>643 Pastinaken</v>
      </c>
      <c r="F287" s="82"/>
      <c r="H287" s="17"/>
      <c r="I287" s="17"/>
      <c r="J287" s="17"/>
      <c r="K287" s="17"/>
      <c r="L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</row>
    <row r="288" spans="1:33" hidden="1" x14ac:dyDescent="0.25">
      <c r="A288" s="50">
        <v>644</v>
      </c>
      <c r="B288" s="10" t="s">
        <v>196</v>
      </c>
      <c r="C288" s="51">
        <v>44927</v>
      </c>
      <c r="D288" s="51">
        <v>73415</v>
      </c>
      <c r="E288" s="18" t="str">
        <f t="shared" si="49"/>
        <v>644 Zichorien/Wegwarten (Chicoree, Radiccio, krausblättrige Endivie, ganzblättrige Endivie, Zichorie)</v>
      </c>
      <c r="F288" s="82"/>
      <c r="H288" s="17"/>
      <c r="I288" s="17"/>
      <c r="J288" s="17"/>
      <c r="K288" s="17"/>
      <c r="L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</row>
    <row r="289" spans="1:33" hidden="1" x14ac:dyDescent="0.25">
      <c r="A289" s="50">
        <v>646</v>
      </c>
      <c r="B289" s="10" t="s">
        <v>197</v>
      </c>
      <c r="C289" s="51">
        <v>44927</v>
      </c>
      <c r="D289" s="51">
        <v>73415</v>
      </c>
      <c r="E289" s="18" t="str">
        <f t="shared" si="49"/>
        <v>646 Meerettich</v>
      </c>
      <c r="F289" s="82"/>
      <c r="H289" s="17"/>
      <c r="I289" s="17"/>
      <c r="J289" s="17"/>
      <c r="K289" s="17"/>
      <c r="L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</row>
    <row r="290" spans="1:33" hidden="1" x14ac:dyDescent="0.25">
      <c r="A290" s="50">
        <v>647</v>
      </c>
      <c r="B290" s="10" t="s">
        <v>198</v>
      </c>
      <c r="C290" s="51">
        <v>44927</v>
      </c>
      <c r="D290" s="51">
        <v>73415</v>
      </c>
      <c r="E290" s="18" t="str">
        <f t="shared" si="49"/>
        <v>647 Schwarzwurzeln</v>
      </c>
      <c r="F290" s="82"/>
      <c r="H290" s="17"/>
      <c r="I290" s="17"/>
      <c r="J290" s="17"/>
      <c r="K290" s="17"/>
      <c r="L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</row>
    <row r="291" spans="1:33" hidden="1" x14ac:dyDescent="0.25">
      <c r="A291" s="50">
        <v>648</v>
      </c>
      <c r="B291" s="10" t="s">
        <v>199</v>
      </c>
      <c r="C291" s="51">
        <v>44927</v>
      </c>
      <c r="D291" s="51">
        <v>73415</v>
      </c>
      <c r="E291" s="18" t="str">
        <f t="shared" si="49"/>
        <v>648 Fenchel (Gemüsefenchel,Körnerfenchel)</v>
      </c>
      <c r="F291" s="82"/>
      <c r="H291" s="17"/>
      <c r="I291" s="17"/>
      <c r="J291" s="17"/>
      <c r="K291" s="17"/>
      <c r="L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</row>
    <row r="292" spans="1:33" hidden="1" x14ac:dyDescent="0.25">
      <c r="A292" s="50">
        <v>649</v>
      </c>
      <c r="B292" s="10" t="s">
        <v>200</v>
      </c>
      <c r="C292" s="51">
        <v>44927</v>
      </c>
      <c r="D292" s="51">
        <v>73415</v>
      </c>
      <c r="E292" s="18" t="str">
        <f t="shared" si="49"/>
        <v>649 Gemüserübsen  (z.B. Stoppel-,Weiße-, Bayerische-, Herbst- und Mairübe, Chinakohl, Pak-Choi)</v>
      </c>
      <c r="F292" s="82"/>
      <c r="H292" s="17"/>
      <c r="I292" s="17"/>
      <c r="J292" s="17"/>
      <c r="K292" s="17"/>
      <c r="L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</row>
    <row r="293" spans="1:33" hidden="1" x14ac:dyDescent="0.25">
      <c r="A293" s="50">
        <v>650</v>
      </c>
      <c r="B293" s="10" t="s">
        <v>397</v>
      </c>
      <c r="C293" s="51">
        <v>44927</v>
      </c>
      <c r="D293" s="51">
        <v>73415</v>
      </c>
      <c r="E293" s="18" t="str">
        <f t="shared" si="49"/>
        <v>650 beetweiser Anbau von Küchenkräuter/Heil-und Gewürzpflanzen ab 5 Kulturen</v>
      </c>
      <c r="F293" s="82"/>
      <c r="H293" s="17"/>
      <c r="I293" s="17"/>
      <c r="J293" s="17"/>
      <c r="K293" s="17"/>
      <c r="L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</row>
    <row r="294" spans="1:33" hidden="1" x14ac:dyDescent="0.25">
      <c r="A294" s="50">
        <v>651</v>
      </c>
      <c r="B294" s="10" t="s">
        <v>201</v>
      </c>
      <c r="C294" s="51">
        <v>44927</v>
      </c>
      <c r="D294" s="51">
        <v>73415</v>
      </c>
      <c r="E294" s="18" t="str">
        <f t="shared" si="49"/>
        <v>651 Dill/Gurkenkraut</v>
      </c>
      <c r="F294" s="82"/>
      <c r="H294" s="17"/>
      <c r="I294" s="17"/>
      <c r="J294" s="17"/>
      <c r="K294" s="17"/>
      <c r="L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</row>
    <row r="295" spans="1:33" hidden="1" x14ac:dyDescent="0.25">
      <c r="A295" s="50">
        <v>652</v>
      </c>
      <c r="B295" s="10" t="s">
        <v>202</v>
      </c>
      <c r="C295" s="51">
        <v>44927</v>
      </c>
      <c r="D295" s="51">
        <v>73415</v>
      </c>
      <c r="E295" s="18" t="str">
        <f t="shared" si="49"/>
        <v>652 Kerbel (Kerbel,echter Kerbel,Wiesenkerbel)</v>
      </c>
      <c r="F295" s="82"/>
      <c r="H295" s="17"/>
      <c r="I295" s="17"/>
      <c r="J295" s="17"/>
      <c r="K295" s="17"/>
      <c r="L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</row>
    <row r="296" spans="1:33" hidden="1" x14ac:dyDescent="0.25">
      <c r="A296" s="50">
        <v>653</v>
      </c>
      <c r="B296" s="10" t="s">
        <v>203</v>
      </c>
      <c r="C296" s="51">
        <v>44927</v>
      </c>
      <c r="D296" s="51">
        <v>73415</v>
      </c>
      <c r="E296" s="18" t="str">
        <f t="shared" si="49"/>
        <v>653 Anis</v>
      </c>
      <c r="F296" s="82"/>
      <c r="H296" s="17"/>
      <c r="I296" s="17"/>
      <c r="J296" s="17"/>
      <c r="K296" s="17"/>
      <c r="L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1:33" hidden="1" x14ac:dyDescent="0.25">
      <c r="A297" s="50">
        <v>654</v>
      </c>
      <c r="B297" s="10" t="s">
        <v>204</v>
      </c>
      <c r="C297" s="51">
        <v>44927</v>
      </c>
      <c r="D297" s="81">
        <v>73415</v>
      </c>
      <c r="E297" s="18" t="str">
        <f t="shared" si="49"/>
        <v>654 Kümmel</v>
      </c>
      <c r="F297" s="82"/>
      <c r="H297" s="17"/>
      <c r="I297" s="17"/>
      <c r="J297" s="17"/>
      <c r="K297" s="17"/>
      <c r="L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</row>
    <row r="298" spans="1:33" hidden="1" x14ac:dyDescent="0.25">
      <c r="A298" s="50">
        <v>655</v>
      </c>
      <c r="B298" s="10" t="s">
        <v>205</v>
      </c>
      <c r="C298" s="51">
        <v>44927</v>
      </c>
      <c r="D298" s="81">
        <v>73415</v>
      </c>
      <c r="E298" s="18" t="str">
        <f t="shared" si="49"/>
        <v>655 Kreuzkümmel</v>
      </c>
      <c r="F298" s="82"/>
      <c r="H298" s="17"/>
      <c r="I298" s="17"/>
      <c r="J298" s="17"/>
      <c r="K298" s="17"/>
      <c r="L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</row>
    <row r="299" spans="1:33" hidden="1" x14ac:dyDescent="0.25">
      <c r="A299" s="50">
        <v>656</v>
      </c>
      <c r="B299" s="10" t="s">
        <v>206</v>
      </c>
      <c r="C299" s="51">
        <v>44927</v>
      </c>
      <c r="D299" s="81">
        <v>73415</v>
      </c>
      <c r="E299" s="18" t="str">
        <f t="shared" si="49"/>
        <v>656 Schwarzkümmel (Echter Schwarzkümmel, Jungfer im Grünen)</v>
      </c>
      <c r="F299" s="82"/>
      <c r="H299" s="17"/>
      <c r="I299" s="17"/>
      <c r="J299" s="17"/>
      <c r="K299" s="17"/>
      <c r="L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</row>
    <row r="300" spans="1:33" hidden="1" x14ac:dyDescent="0.25">
      <c r="A300" s="50">
        <v>657</v>
      </c>
      <c r="B300" s="10" t="s">
        <v>207</v>
      </c>
      <c r="C300" s="51">
        <v>44927</v>
      </c>
      <c r="D300" s="81">
        <v>73415</v>
      </c>
      <c r="E300" s="18" t="str">
        <f t="shared" si="49"/>
        <v>657 Koriander</v>
      </c>
      <c r="F300" s="82"/>
      <c r="H300" s="17"/>
      <c r="I300" s="17"/>
      <c r="J300" s="17"/>
      <c r="K300" s="17"/>
      <c r="L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</row>
    <row r="301" spans="1:33" hidden="1" x14ac:dyDescent="0.25">
      <c r="A301" s="50">
        <v>658</v>
      </c>
      <c r="B301" s="10" t="s">
        <v>208</v>
      </c>
      <c r="C301" s="51">
        <v>44927</v>
      </c>
      <c r="D301" s="81">
        <v>73415</v>
      </c>
      <c r="E301" s="18" t="str">
        <f t="shared" si="49"/>
        <v>658 Liebstöckel/Maggikraut</v>
      </c>
      <c r="F301" s="82"/>
      <c r="H301" s="17"/>
      <c r="I301" s="17"/>
      <c r="J301" s="17"/>
      <c r="K301" s="17"/>
      <c r="L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</row>
    <row r="302" spans="1:33" hidden="1" x14ac:dyDescent="0.25">
      <c r="A302" s="50">
        <v>659</v>
      </c>
      <c r="B302" s="10" t="s">
        <v>209</v>
      </c>
      <c r="C302" s="51">
        <v>44927</v>
      </c>
      <c r="D302" s="81">
        <v>73415</v>
      </c>
      <c r="E302" s="18" t="str">
        <f t="shared" si="49"/>
        <v>659 Petersilie</v>
      </c>
      <c r="F302" s="82"/>
      <c r="H302" s="17"/>
      <c r="I302" s="17"/>
      <c r="J302" s="17"/>
      <c r="K302" s="17"/>
      <c r="L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</row>
    <row r="303" spans="1:33" hidden="1" x14ac:dyDescent="0.25">
      <c r="A303" s="50">
        <v>660</v>
      </c>
      <c r="B303" s="10" t="s">
        <v>210</v>
      </c>
      <c r="C303" s="51">
        <v>44927</v>
      </c>
      <c r="D303" s="81">
        <v>73415</v>
      </c>
      <c r="E303" s="18" t="str">
        <f t="shared" si="49"/>
        <v>660 Basilikum</v>
      </c>
      <c r="F303" s="82"/>
      <c r="H303" s="17"/>
      <c r="I303" s="17"/>
      <c r="J303" s="17"/>
      <c r="K303" s="17"/>
      <c r="L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</row>
    <row r="304" spans="1:33" hidden="1" x14ac:dyDescent="0.25">
      <c r="A304" s="50">
        <v>661</v>
      </c>
      <c r="B304" s="10" t="s">
        <v>211</v>
      </c>
      <c r="C304" s="51">
        <v>44927</v>
      </c>
      <c r="D304" s="81">
        <v>73415</v>
      </c>
      <c r="E304" s="18" t="str">
        <f t="shared" si="49"/>
        <v>661 Rosmarin</v>
      </c>
      <c r="F304" s="82"/>
      <c r="H304" s="17"/>
      <c r="I304" s="17"/>
      <c r="J304" s="17"/>
      <c r="K304" s="17"/>
      <c r="L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</row>
    <row r="305" spans="1:33" hidden="1" x14ac:dyDescent="0.25">
      <c r="A305" s="50">
        <v>662</v>
      </c>
      <c r="B305" s="10" t="s">
        <v>212</v>
      </c>
      <c r="C305" s="51">
        <v>44927</v>
      </c>
      <c r="D305" s="81">
        <v>73415</v>
      </c>
      <c r="E305" s="18" t="str">
        <f t="shared" si="49"/>
        <v>662 Salbei (Küchen-/Heilsalbei, Buntschopf-Salbei)</v>
      </c>
      <c r="F305" s="82"/>
      <c r="H305" s="17"/>
      <c r="I305" s="17"/>
      <c r="J305" s="17"/>
      <c r="K305" s="17"/>
      <c r="L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</row>
    <row r="306" spans="1:33" hidden="1" x14ac:dyDescent="0.25">
      <c r="A306" s="50">
        <v>663</v>
      </c>
      <c r="B306" s="10" t="s">
        <v>213</v>
      </c>
      <c r="C306" s="51">
        <v>44927</v>
      </c>
      <c r="D306" s="81">
        <v>73415</v>
      </c>
      <c r="E306" s="18" t="str">
        <f t="shared" si="49"/>
        <v>663 Borretsch</v>
      </c>
      <c r="F306" s="82"/>
      <c r="H306" s="17"/>
      <c r="I306" s="17"/>
      <c r="J306" s="17"/>
      <c r="K306" s="17"/>
      <c r="L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</row>
    <row r="307" spans="1:33" hidden="1" x14ac:dyDescent="0.25">
      <c r="A307" s="50">
        <v>664</v>
      </c>
      <c r="B307" s="10" t="s">
        <v>214</v>
      </c>
      <c r="C307" s="51">
        <v>44927</v>
      </c>
      <c r="D307" s="81">
        <v>73415</v>
      </c>
      <c r="E307" s="18" t="str">
        <f t="shared" si="49"/>
        <v>664 Oregano (Echter Majoran, Oregano/Dost/Wilder Majoran)</v>
      </c>
      <c r="F307" s="82"/>
      <c r="H307" s="17"/>
      <c r="I307" s="17"/>
      <c r="J307" s="17"/>
      <c r="K307" s="17"/>
      <c r="L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</row>
    <row r="308" spans="1:33" hidden="1" x14ac:dyDescent="0.25">
      <c r="A308" s="50">
        <v>665</v>
      </c>
      <c r="B308" s="10" t="s">
        <v>215</v>
      </c>
      <c r="C308" s="51">
        <v>44927</v>
      </c>
      <c r="D308" s="81">
        <v>73415</v>
      </c>
      <c r="E308" s="18" t="str">
        <f t="shared" si="49"/>
        <v>665 Bohnenkraut</v>
      </c>
      <c r="F308" s="82"/>
      <c r="H308" s="17"/>
      <c r="I308" s="17"/>
      <c r="J308" s="17"/>
      <c r="K308" s="17"/>
      <c r="L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</row>
    <row r="309" spans="1:33" hidden="1" x14ac:dyDescent="0.25">
      <c r="A309" s="50">
        <v>666</v>
      </c>
      <c r="B309" s="10" t="s">
        <v>216</v>
      </c>
      <c r="C309" s="51">
        <v>44927</v>
      </c>
      <c r="D309" s="81">
        <v>73415</v>
      </c>
      <c r="E309" s="18" t="str">
        <f t="shared" si="49"/>
        <v>666 Ysop/Eisenkraut</v>
      </c>
      <c r="F309" s="82"/>
      <c r="H309" s="17"/>
      <c r="I309" s="17"/>
      <c r="J309" s="17"/>
      <c r="K309" s="17"/>
      <c r="L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</row>
    <row r="310" spans="1:33" hidden="1" x14ac:dyDescent="0.25">
      <c r="A310" s="50">
        <v>667</v>
      </c>
      <c r="B310" s="10" t="s">
        <v>217</v>
      </c>
      <c r="C310" s="51">
        <v>44927</v>
      </c>
      <c r="D310" s="81">
        <v>73415</v>
      </c>
      <c r="E310" s="18" t="str">
        <f t="shared" si="49"/>
        <v>667 Verbenen (Echtes Eisenkraut)</v>
      </c>
      <c r="F310" s="82"/>
      <c r="H310" s="17"/>
      <c r="I310" s="17"/>
      <c r="J310" s="17"/>
      <c r="K310" s="17"/>
      <c r="L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</row>
    <row r="311" spans="1:33" hidden="1" x14ac:dyDescent="0.25">
      <c r="A311" s="50">
        <v>668</v>
      </c>
      <c r="B311" s="10" t="s">
        <v>218</v>
      </c>
      <c r="C311" s="51">
        <v>44927</v>
      </c>
      <c r="D311" s="81">
        <v>73415</v>
      </c>
      <c r="E311" s="18" t="str">
        <f t="shared" si="49"/>
        <v>668 Lavendel (Echter Lavendel, Speik-Lavendel, Hybrid-Lavendel)</v>
      </c>
      <c r="F311" s="82"/>
      <c r="H311" s="17"/>
      <c r="I311" s="17"/>
      <c r="J311" s="17"/>
      <c r="K311" s="17"/>
      <c r="L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</row>
    <row r="312" spans="1:33" hidden="1" x14ac:dyDescent="0.25">
      <c r="A312" s="50">
        <v>669</v>
      </c>
      <c r="B312" s="10" t="s">
        <v>219</v>
      </c>
      <c r="C312" s="51">
        <v>44927</v>
      </c>
      <c r="D312" s="81">
        <v>73415</v>
      </c>
      <c r="E312" s="18" t="str">
        <f t="shared" si="49"/>
        <v>669 Thymian</v>
      </c>
      <c r="F312" s="82"/>
      <c r="H312" s="17"/>
      <c r="I312" s="17"/>
      <c r="J312" s="17"/>
      <c r="K312" s="17"/>
      <c r="L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</row>
    <row r="313" spans="1:33" hidden="1" x14ac:dyDescent="0.25">
      <c r="A313" s="50">
        <v>670</v>
      </c>
      <c r="B313" s="10" t="s">
        <v>220</v>
      </c>
      <c r="C313" s="51">
        <v>44927</v>
      </c>
      <c r="D313" s="81">
        <v>73415</v>
      </c>
      <c r="E313" s="18" t="str">
        <f t="shared" si="49"/>
        <v>670 Melissen (Zitronenmelisse)</v>
      </c>
      <c r="F313" s="82"/>
      <c r="H313" s="17"/>
      <c r="I313" s="17"/>
      <c r="J313" s="17"/>
      <c r="K313" s="17"/>
      <c r="L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</row>
    <row r="314" spans="1:33" hidden="1" x14ac:dyDescent="0.25">
      <c r="A314" s="50">
        <v>671</v>
      </c>
      <c r="B314" s="10" t="s">
        <v>221</v>
      </c>
      <c r="C314" s="51">
        <v>44927</v>
      </c>
      <c r="D314" s="81">
        <v>73415</v>
      </c>
      <c r="E314" s="18" t="str">
        <f t="shared" si="49"/>
        <v>671 Enziane</v>
      </c>
      <c r="F314" s="82"/>
      <c r="H314" s="17"/>
      <c r="I314" s="17"/>
      <c r="J314" s="17"/>
      <c r="K314" s="17"/>
      <c r="L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</row>
    <row r="315" spans="1:33" hidden="1" x14ac:dyDescent="0.25">
      <c r="A315" s="50">
        <v>672</v>
      </c>
      <c r="B315" s="10" t="s">
        <v>222</v>
      </c>
      <c r="C315" s="51">
        <v>44927</v>
      </c>
      <c r="D315" s="81">
        <v>73415</v>
      </c>
      <c r="E315" s="18" t="str">
        <f t="shared" si="49"/>
        <v>672 Minzen (Pfefferminze, Grüne Minze)</v>
      </c>
      <c r="F315" s="82"/>
      <c r="H315" s="17"/>
      <c r="I315" s="17"/>
      <c r="J315" s="17"/>
      <c r="K315" s="17"/>
      <c r="L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</row>
    <row r="316" spans="1:33" hidden="1" x14ac:dyDescent="0.25">
      <c r="A316" s="50">
        <v>673</v>
      </c>
      <c r="B316" s="10" t="s">
        <v>223</v>
      </c>
      <c r="C316" s="51">
        <v>44927</v>
      </c>
      <c r="D316" s="81">
        <v>73415</v>
      </c>
      <c r="E316" s="18" t="str">
        <f t="shared" si="49"/>
        <v>673 Wermut, Estragon, Beifuß</v>
      </c>
      <c r="F316" s="82"/>
      <c r="H316" s="17"/>
      <c r="I316" s="17"/>
      <c r="J316" s="17"/>
      <c r="K316" s="17"/>
      <c r="L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</row>
    <row r="317" spans="1:33" hidden="1" x14ac:dyDescent="0.25">
      <c r="A317" s="50">
        <v>674</v>
      </c>
      <c r="B317" s="10" t="s">
        <v>224</v>
      </c>
      <c r="C317" s="51">
        <v>44927</v>
      </c>
      <c r="D317" s="81">
        <v>73415</v>
      </c>
      <c r="E317" s="18" t="str">
        <f t="shared" si="49"/>
        <v>674 Ringelblumen (Garten-Ringelblume)</v>
      </c>
      <c r="F317" s="82"/>
      <c r="H317" s="17"/>
      <c r="I317" s="17"/>
      <c r="J317" s="17"/>
      <c r="K317" s="17"/>
      <c r="L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</row>
    <row r="318" spans="1:33" hidden="1" x14ac:dyDescent="0.25">
      <c r="A318" s="50">
        <v>675</v>
      </c>
      <c r="B318" s="10" t="s">
        <v>225</v>
      </c>
      <c r="C318" s="51">
        <v>44927</v>
      </c>
      <c r="D318" s="81">
        <v>73415</v>
      </c>
      <c r="E318" s="18" t="str">
        <f t="shared" si="49"/>
        <v>675 Sonnenhut (Schmalblättriger Sonnenhut, Purpur-Sonnenhut)</v>
      </c>
      <c r="F318" s="82"/>
      <c r="H318" s="17"/>
      <c r="I318" s="17"/>
      <c r="J318" s="17"/>
      <c r="K318" s="17"/>
      <c r="L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</row>
    <row r="319" spans="1:33" hidden="1" x14ac:dyDescent="0.25">
      <c r="A319" s="50">
        <v>676</v>
      </c>
      <c r="B319" s="10" t="s">
        <v>226</v>
      </c>
      <c r="C319" s="51">
        <v>44927</v>
      </c>
      <c r="D319" s="81">
        <v>73415</v>
      </c>
      <c r="E319" s="18" t="str">
        <f t="shared" si="49"/>
        <v>676 Wegeriche (Spitzwegerich)</v>
      </c>
      <c r="F319" s="82"/>
      <c r="H319" s="17"/>
      <c r="I319" s="17"/>
      <c r="J319" s="17"/>
      <c r="K319" s="17"/>
      <c r="L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</row>
    <row r="320" spans="1:33" hidden="1" x14ac:dyDescent="0.25">
      <c r="A320" s="50">
        <v>677</v>
      </c>
      <c r="B320" s="10" t="s">
        <v>227</v>
      </c>
      <c r="C320" s="51">
        <v>44927</v>
      </c>
      <c r="D320" s="81">
        <v>73415</v>
      </c>
      <c r="E320" s="18" t="str">
        <f t="shared" si="49"/>
        <v>677 Kamillen (Echte Kamille)</v>
      </c>
      <c r="F320" s="82"/>
      <c r="H320" s="17"/>
      <c r="I320" s="17"/>
      <c r="J320" s="17"/>
      <c r="K320" s="17"/>
      <c r="L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</row>
    <row r="321" spans="1:33" hidden="1" x14ac:dyDescent="0.25">
      <c r="A321" s="50">
        <v>678</v>
      </c>
      <c r="B321" s="10" t="s">
        <v>228</v>
      </c>
      <c r="C321" s="51">
        <v>44927</v>
      </c>
      <c r="D321" s="81">
        <v>73415</v>
      </c>
      <c r="E321" s="18" t="str">
        <f t="shared" si="49"/>
        <v>678 Schafgarben (Gelbe Schafgarbe)</v>
      </c>
      <c r="F321" s="82"/>
      <c r="H321" s="17"/>
      <c r="I321" s="17"/>
      <c r="J321" s="17"/>
      <c r="K321" s="17"/>
      <c r="L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</row>
    <row r="322" spans="1:33" hidden="1" x14ac:dyDescent="0.25">
      <c r="A322" s="50">
        <v>679</v>
      </c>
      <c r="B322" s="10" t="s">
        <v>229</v>
      </c>
      <c r="C322" s="51">
        <v>44927</v>
      </c>
      <c r="D322" s="81">
        <v>73415</v>
      </c>
      <c r="E322" s="18" t="str">
        <f t="shared" si="49"/>
        <v>679 Baldriane (Echter Baldrian)</v>
      </c>
      <c r="F322" s="82"/>
      <c r="H322" s="17"/>
      <c r="I322" s="17"/>
      <c r="J322" s="17"/>
      <c r="K322" s="17"/>
      <c r="L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</row>
    <row r="323" spans="1:33" hidden="1" x14ac:dyDescent="0.25">
      <c r="A323" s="50">
        <v>680</v>
      </c>
      <c r="B323" s="10" t="s">
        <v>230</v>
      </c>
      <c r="C323" s="51">
        <v>44927</v>
      </c>
      <c r="D323" s="81">
        <v>73415</v>
      </c>
      <c r="E323" s="18" t="str">
        <f t="shared" ref="E323:E386" si="50">A323&amp;" "&amp;B323</f>
        <v>680 Echtes Johanniskraut,Hyperikum</v>
      </c>
      <c r="F323" s="82"/>
      <c r="H323" s="17"/>
      <c r="I323" s="17"/>
      <c r="J323" s="17"/>
      <c r="K323" s="17"/>
      <c r="L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</row>
    <row r="324" spans="1:33" hidden="1" x14ac:dyDescent="0.25">
      <c r="A324" s="50">
        <v>681</v>
      </c>
      <c r="B324" s="10" t="s">
        <v>231</v>
      </c>
      <c r="C324" s="51">
        <v>44927</v>
      </c>
      <c r="D324" s="81">
        <v>73415</v>
      </c>
      <c r="E324" s="18" t="str">
        <f t="shared" si="50"/>
        <v>681 Frauenmantel</v>
      </c>
      <c r="F324" s="82"/>
      <c r="H324" s="17"/>
      <c r="I324" s="17"/>
      <c r="J324" s="17"/>
      <c r="K324" s="17"/>
      <c r="L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</row>
    <row r="325" spans="1:33" hidden="1" x14ac:dyDescent="0.25">
      <c r="A325" s="50">
        <v>682</v>
      </c>
      <c r="B325" s="10" t="s">
        <v>232</v>
      </c>
      <c r="C325" s="51">
        <v>44927</v>
      </c>
      <c r="D325" s="81">
        <v>73415</v>
      </c>
      <c r="E325" s="18" t="str">
        <f t="shared" si="50"/>
        <v>682 Mariendisteln</v>
      </c>
      <c r="F325" s="82"/>
      <c r="H325" s="17"/>
      <c r="I325" s="17"/>
      <c r="J325" s="17"/>
      <c r="K325" s="17"/>
      <c r="L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</row>
    <row r="326" spans="1:33" hidden="1" x14ac:dyDescent="0.25">
      <c r="A326" s="50">
        <v>683</v>
      </c>
      <c r="B326" s="10" t="s">
        <v>58</v>
      </c>
      <c r="C326" s="51">
        <v>44927</v>
      </c>
      <c r="D326" s="81">
        <v>73415</v>
      </c>
      <c r="E326" s="18" t="str">
        <f t="shared" si="50"/>
        <v>683 Geißraute</v>
      </c>
      <c r="F326" s="82"/>
      <c r="H326" s="17"/>
      <c r="I326" s="17"/>
      <c r="J326" s="17"/>
      <c r="K326" s="17"/>
      <c r="L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</row>
    <row r="327" spans="1:33" hidden="1" x14ac:dyDescent="0.25">
      <c r="A327" s="50">
        <v>684</v>
      </c>
      <c r="B327" s="10" t="s">
        <v>233</v>
      </c>
      <c r="C327" s="51">
        <v>44927</v>
      </c>
      <c r="D327" s="81">
        <v>73415</v>
      </c>
      <c r="E327" s="18" t="str">
        <f t="shared" si="50"/>
        <v>684 Löwenzahn</v>
      </c>
      <c r="F327" s="82"/>
      <c r="H327" s="17"/>
      <c r="I327" s="17"/>
      <c r="J327" s="17"/>
      <c r="K327" s="17"/>
      <c r="L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1:33" hidden="1" x14ac:dyDescent="0.25">
      <c r="A328" s="50">
        <v>685</v>
      </c>
      <c r="B328" s="10" t="s">
        <v>234</v>
      </c>
      <c r="C328" s="51">
        <v>44927</v>
      </c>
      <c r="D328" s="81">
        <v>73415</v>
      </c>
      <c r="E328" s="18" t="str">
        <f t="shared" si="50"/>
        <v>685 Engelwurzen (Arznei-Engelwurz, Echter Engelwurz)</v>
      </c>
      <c r="F328" s="82"/>
      <c r="H328" s="17"/>
      <c r="I328" s="17"/>
      <c r="J328" s="17"/>
      <c r="K328" s="17"/>
      <c r="L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1:33" hidden="1" x14ac:dyDescent="0.25">
      <c r="A329" s="50">
        <v>686</v>
      </c>
      <c r="B329" s="10" t="s">
        <v>235</v>
      </c>
      <c r="C329" s="51">
        <v>44927</v>
      </c>
      <c r="D329" s="81">
        <v>73415</v>
      </c>
      <c r="E329" s="18" t="str">
        <f t="shared" si="50"/>
        <v>686 Malven (Wilde Malve)</v>
      </c>
      <c r="F329" s="82"/>
      <c r="H329" s="17"/>
      <c r="I329" s="17"/>
      <c r="J329" s="17"/>
      <c r="K329" s="17"/>
      <c r="L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1:33" hidden="1" x14ac:dyDescent="0.25">
      <c r="A330" s="50">
        <v>687</v>
      </c>
      <c r="B330" s="10" t="s">
        <v>236</v>
      </c>
      <c r="C330" s="51">
        <v>44927</v>
      </c>
      <c r="D330" s="81">
        <v>73415</v>
      </c>
      <c r="E330" s="18" t="str">
        <f t="shared" si="50"/>
        <v>687 Echte Arnika</v>
      </c>
      <c r="F330" s="82"/>
      <c r="H330" s="17"/>
      <c r="I330" s="17"/>
      <c r="J330" s="17"/>
      <c r="K330" s="17"/>
      <c r="L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1:33" hidden="1" x14ac:dyDescent="0.25">
      <c r="A331" s="50">
        <v>690</v>
      </c>
      <c r="B331" s="10" t="s">
        <v>398</v>
      </c>
      <c r="C331" s="51">
        <v>44927</v>
      </c>
      <c r="D331" s="81">
        <v>73415</v>
      </c>
      <c r="E331" s="18" t="str">
        <f t="shared" si="50"/>
        <v>690 beetweiser Anbau von Küchenkräuter/Heil-und Gewürzpflanzen bis 4 Kulturen</v>
      </c>
      <c r="F331" s="82"/>
      <c r="H331" s="17"/>
      <c r="I331" s="17"/>
      <c r="J331" s="17"/>
      <c r="K331" s="17"/>
      <c r="L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1:33" hidden="1" x14ac:dyDescent="0.25">
      <c r="A332" s="50">
        <v>701</v>
      </c>
      <c r="B332" s="10" t="s">
        <v>237</v>
      </c>
      <c r="C332" s="51">
        <v>44927</v>
      </c>
      <c r="D332" s="81">
        <v>73415</v>
      </c>
      <c r="E332" s="18" t="str">
        <f t="shared" si="50"/>
        <v>701 Hanf</v>
      </c>
      <c r="F332" s="82"/>
      <c r="H332" s="17"/>
      <c r="I332" s="17"/>
      <c r="J332" s="17"/>
      <c r="K332" s="17"/>
      <c r="L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1:33" hidden="1" x14ac:dyDescent="0.25">
      <c r="A333" s="50">
        <v>702</v>
      </c>
      <c r="B333" s="10" t="s">
        <v>238</v>
      </c>
      <c r="C333" s="51">
        <v>44927</v>
      </c>
      <c r="D333" s="51">
        <v>73415</v>
      </c>
      <c r="E333" s="18" t="str">
        <f t="shared" si="50"/>
        <v>702 Rollrasen</v>
      </c>
      <c r="F333" s="82"/>
      <c r="H333" s="17"/>
      <c r="I333" s="17"/>
      <c r="J333" s="17"/>
      <c r="K333" s="17"/>
      <c r="L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1:33" hidden="1" x14ac:dyDescent="0.25">
      <c r="A334" s="50">
        <v>703</v>
      </c>
      <c r="B334" s="10" t="s">
        <v>239</v>
      </c>
      <c r="C334" s="51">
        <v>44927</v>
      </c>
      <c r="D334" s="51">
        <v>73415</v>
      </c>
      <c r="E334" s="18" t="str">
        <f t="shared" si="50"/>
        <v>703 Färber-Waid</v>
      </c>
      <c r="F334" s="82"/>
      <c r="H334" s="17"/>
      <c r="I334" s="17"/>
      <c r="J334" s="17"/>
      <c r="K334" s="17"/>
      <c r="L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1:33" hidden="1" x14ac:dyDescent="0.25">
      <c r="A335" s="50">
        <v>705</v>
      </c>
      <c r="B335" s="10" t="s">
        <v>240</v>
      </c>
      <c r="C335" s="51">
        <v>44927</v>
      </c>
      <c r="D335" s="51">
        <v>73415</v>
      </c>
      <c r="E335" s="18" t="str">
        <f t="shared" si="50"/>
        <v>705 Virginischer Tabak</v>
      </c>
      <c r="F335" s="82"/>
      <c r="H335" s="17"/>
      <c r="I335" s="17"/>
      <c r="J335" s="17"/>
      <c r="K335" s="17"/>
      <c r="L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</row>
    <row r="336" spans="1:33" hidden="1" x14ac:dyDescent="0.25">
      <c r="A336" s="50">
        <v>706</v>
      </c>
      <c r="B336" s="10" t="s">
        <v>241</v>
      </c>
      <c r="C336" s="51">
        <v>44927</v>
      </c>
      <c r="D336" s="51">
        <v>73415</v>
      </c>
      <c r="E336" s="18" t="str">
        <f t="shared" si="50"/>
        <v>706 Mohn (Schlafmohn, Backmohn)</v>
      </c>
      <c r="F336" s="82"/>
      <c r="H336" s="17"/>
      <c r="I336" s="17"/>
      <c r="J336" s="17"/>
      <c r="K336" s="17"/>
      <c r="L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</row>
    <row r="337" spans="1:33" hidden="1" x14ac:dyDescent="0.25">
      <c r="A337" s="50">
        <v>707</v>
      </c>
      <c r="B337" s="10" t="s">
        <v>242</v>
      </c>
      <c r="C337" s="51">
        <v>44927</v>
      </c>
      <c r="D337" s="51">
        <v>73415</v>
      </c>
      <c r="E337" s="18" t="str">
        <f t="shared" si="50"/>
        <v>707 Erdbeeren</v>
      </c>
      <c r="F337" s="82"/>
      <c r="H337" s="17"/>
      <c r="I337" s="17"/>
      <c r="J337" s="17"/>
      <c r="K337" s="17"/>
      <c r="L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1:33" hidden="1" x14ac:dyDescent="0.25">
      <c r="A338" s="50">
        <v>708</v>
      </c>
      <c r="B338" s="10" t="s">
        <v>243</v>
      </c>
      <c r="C338" s="51">
        <v>44927</v>
      </c>
      <c r="D338" s="51">
        <v>73415</v>
      </c>
      <c r="E338" s="18" t="str">
        <f t="shared" si="50"/>
        <v>708 Färberdisteln</v>
      </c>
      <c r="F338" s="82"/>
      <c r="H338" s="17"/>
      <c r="I338" s="17"/>
      <c r="J338" s="17"/>
      <c r="K338" s="17"/>
      <c r="L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</row>
    <row r="339" spans="1:33" hidden="1" x14ac:dyDescent="0.25">
      <c r="A339" s="50">
        <v>709</v>
      </c>
      <c r="B339" s="10" t="s">
        <v>244</v>
      </c>
      <c r="C339" s="51">
        <v>44927</v>
      </c>
      <c r="D339" s="51">
        <v>73415</v>
      </c>
      <c r="E339" s="18" t="str">
        <f t="shared" si="50"/>
        <v>709 Brennnesseln (Große Brennnessel)</v>
      </c>
      <c r="F339" s="82"/>
      <c r="H339" s="17"/>
      <c r="I339" s="17"/>
      <c r="J339" s="17"/>
      <c r="K339" s="17"/>
      <c r="L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</row>
    <row r="340" spans="1:33" hidden="1" x14ac:dyDescent="0.25">
      <c r="A340" s="50">
        <v>710</v>
      </c>
      <c r="B340" s="10" t="s">
        <v>245</v>
      </c>
      <c r="C340" s="51">
        <v>44927</v>
      </c>
      <c r="D340" s="51">
        <v>73415</v>
      </c>
      <c r="E340" s="18" t="str">
        <f t="shared" si="50"/>
        <v>710 Färberkrapp (Rubia tinctorum)</v>
      </c>
      <c r="F340" s="82"/>
      <c r="H340" s="17"/>
      <c r="I340" s="17"/>
      <c r="J340" s="17"/>
      <c r="K340" s="17"/>
      <c r="L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</row>
    <row r="341" spans="1:33" hidden="1" x14ac:dyDescent="0.25">
      <c r="A341" s="50">
        <v>718</v>
      </c>
      <c r="B341" s="10" t="s">
        <v>399</v>
      </c>
      <c r="C341" s="51">
        <v>44927</v>
      </c>
      <c r="D341" s="51">
        <v>73415</v>
      </c>
      <c r="E341" s="18" t="str">
        <f t="shared" si="50"/>
        <v>718 beetweiser Anbau Zierpflanzen bis 4 Kulturen</v>
      </c>
      <c r="F341" s="82"/>
      <c r="H341" s="17"/>
      <c r="I341" s="17"/>
      <c r="J341" s="17"/>
      <c r="K341" s="17"/>
      <c r="L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</row>
    <row r="342" spans="1:33" hidden="1" x14ac:dyDescent="0.25">
      <c r="A342" s="50">
        <v>720</v>
      </c>
      <c r="B342" s="10" t="s">
        <v>400</v>
      </c>
      <c r="C342" s="51">
        <v>44927</v>
      </c>
      <c r="D342" s="51">
        <v>73415</v>
      </c>
      <c r="E342" s="18" t="str">
        <f t="shared" si="50"/>
        <v>720 beetweiser Anbau Zierpflanzen ab 5 Kulturen</v>
      </c>
      <c r="F342" s="82"/>
      <c r="H342" s="17"/>
      <c r="I342" s="17"/>
      <c r="J342" s="17"/>
      <c r="K342" s="17"/>
      <c r="L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</row>
    <row r="343" spans="1:33" hidden="1" x14ac:dyDescent="0.25">
      <c r="A343" s="50">
        <v>721</v>
      </c>
      <c r="B343" s="10" t="s">
        <v>246</v>
      </c>
      <c r="C343" s="51">
        <v>44927</v>
      </c>
      <c r="D343" s="51">
        <v>73415</v>
      </c>
      <c r="E343" s="18" t="str">
        <f t="shared" si="50"/>
        <v>721 Goldlack</v>
      </c>
      <c r="F343" s="82"/>
      <c r="H343" s="17"/>
      <c r="I343" s="17"/>
      <c r="J343" s="17"/>
      <c r="K343" s="17"/>
      <c r="L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</row>
    <row r="344" spans="1:33" hidden="1" x14ac:dyDescent="0.25">
      <c r="A344" s="50">
        <v>722</v>
      </c>
      <c r="B344" s="10" t="s">
        <v>247</v>
      </c>
      <c r="C344" s="51">
        <v>44927</v>
      </c>
      <c r="D344" s="51">
        <v>73415</v>
      </c>
      <c r="E344" s="18" t="str">
        <f t="shared" si="50"/>
        <v>722 Einjähriges Silberblatt</v>
      </c>
      <c r="F344" s="82"/>
      <c r="H344" s="17"/>
      <c r="I344" s="17"/>
      <c r="J344" s="17"/>
      <c r="K344" s="17"/>
      <c r="L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</row>
    <row r="345" spans="1:33" hidden="1" x14ac:dyDescent="0.25">
      <c r="A345" s="50">
        <v>723</v>
      </c>
      <c r="B345" s="10" t="s">
        <v>248</v>
      </c>
      <c r="C345" s="51">
        <v>44927</v>
      </c>
      <c r="D345" s="51">
        <v>73415</v>
      </c>
      <c r="E345" s="18" t="str">
        <f t="shared" si="50"/>
        <v>723 Garten-/ Sommerlevkoje</v>
      </c>
      <c r="F345" s="82"/>
      <c r="H345" s="17"/>
      <c r="I345" s="17"/>
      <c r="J345" s="17"/>
      <c r="K345" s="17"/>
      <c r="L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</row>
    <row r="346" spans="1:33" hidden="1" x14ac:dyDescent="0.25">
      <c r="A346" s="50">
        <v>724</v>
      </c>
      <c r="B346" s="10" t="s">
        <v>249</v>
      </c>
      <c r="C346" s="51">
        <v>44927</v>
      </c>
      <c r="D346" s="51">
        <v>73415</v>
      </c>
      <c r="E346" s="18" t="str">
        <f t="shared" si="50"/>
        <v>724 Kugelamarant (Echter Kugelamarant)</v>
      </c>
      <c r="F346" s="82"/>
      <c r="H346" s="17"/>
      <c r="I346" s="17"/>
      <c r="J346" s="17"/>
      <c r="K346" s="17"/>
      <c r="L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</row>
    <row r="347" spans="1:33" hidden="1" x14ac:dyDescent="0.25">
      <c r="A347" s="50">
        <v>725</v>
      </c>
      <c r="B347" s="10" t="s">
        <v>250</v>
      </c>
      <c r="C347" s="51">
        <v>44927</v>
      </c>
      <c r="D347" s="51">
        <v>73415</v>
      </c>
      <c r="E347" s="18" t="str">
        <f t="shared" si="50"/>
        <v>725 Taglilien (Essbare Taglilie)</v>
      </c>
      <c r="F347" s="82"/>
      <c r="H347" s="17"/>
      <c r="I347" s="17"/>
      <c r="J347" s="17"/>
      <c r="K347" s="17"/>
      <c r="L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</row>
    <row r="348" spans="1:33" hidden="1" x14ac:dyDescent="0.25">
      <c r="A348" s="50">
        <v>726</v>
      </c>
      <c r="B348" s="10" t="s">
        <v>251</v>
      </c>
      <c r="C348" s="51">
        <v>44927</v>
      </c>
      <c r="D348" s="51">
        <v>73415</v>
      </c>
      <c r="E348" s="18" t="str">
        <f t="shared" si="50"/>
        <v>726 Lilien (Türkenbund)</v>
      </c>
      <c r="F348" s="82"/>
      <c r="H348" s="17"/>
      <c r="I348" s="17"/>
      <c r="J348" s="17"/>
      <c r="K348" s="17"/>
      <c r="L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</row>
    <row r="349" spans="1:33" hidden="1" x14ac:dyDescent="0.25">
      <c r="A349" s="50">
        <v>727</v>
      </c>
      <c r="B349" s="10" t="s">
        <v>252</v>
      </c>
      <c r="C349" s="51">
        <v>44927</v>
      </c>
      <c r="D349" s="51">
        <v>73415</v>
      </c>
      <c r="E349" s="18" t="str">
        <f t="shared" si="50"/>
        <v>727 Narzissen / Osterglocken</v>
      </c>
      <c r="F349" s="82"/>
      <c r="H349" s="17"/>
      <c r="I349" s="17"/>
      <c r="J349" s="17"/>
      <c r="K349" s="17"/>
      <c r="L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</row>
    <row r="350" spans="1:33" hidden="1" x14ac:dyDescent="0.25">
      <c r="A350" s="50">
        <v>728</v>
      </c>
      <c r="B350" s="10" t="s">
        <v>253</v>
      </c>
      <c r="C350" s="51">
        <v>44927</v>
      </c>
      <c r="D350" s="51">
        <v>73415</v>
      </c>
      <c r="E350" s="18" t="str">
        <f t="shared" si="50"/>
        <v>728 Bischofskraut</v>
      </c>
      <c r="F350" s="82"/>
      <c r="H350" s="17"/>
      <c r="I350" s="17"/>
      <c r="J350" s="17"/>
      <c r="K350" s="17"/>
      <c r="L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</row>
    <row r="351" spans="1:33" hidden="1" x14ac:dyDescent="0.25">
      <c r="A351" s="50">
        <v>729</v>
      </c>
      <c r="B351" s="10" t="s">
        <v>254</v>
      </c>
      <c r="C351" s="51">
        <v>44927</v>
      </c>
      <c r="D351" s="51">
        <v>73415</v>
      </c>
      <c r="E351" s="18" t="str">
        <f t="shared" si="50"/>
        <v>729 Hasenohren (rundblättriges Hasenohr)</v>
      </c>
      <c r="F351" s="82"/>
      <c r="H351" s="17"/>
      <c r="I351" s="17"/>
      <c r="J351" s="17"/>
      <c r="K351" s="17"/>
      <c r="L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</row>
    <row r="352" spans="1:33" hidden="1" x14ac:dyDescent="0.25">
      <c r="A352" s="50">
        <v>730</v>
      </c>
      <c r="B352" s="10" t="s">
        <v>255</v>
      </c>
      <c r="C352" s="51">
        <v>44927</v>
      </c>
      <c r="D352" s="51">
        <v>73415</v>
      </c>
      <c r="E352" s="18" t="str">
        <f t="shared" si="50"/>
        <v>730 Seidenpflanzen (Indianer-Seidenpflanze)</v>
      </c>
      <c r="F352" s="82"/>
      <c r="H352" s="17"/>
      <c r="I352" s="17"/>
      <c r="J352" s="17"/>
      <c r="K352" s="17"/>
      <c r="L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</row>
    <row r="353" spans="1:33" hidden="1" x14ac:dyDescent="0.25">
      <c r="A353" s="50">
        <v>731</v>
      </c>
      <c r="B353" s="10" t="s">
        <v>256</v>
      </c>
      <c r="C353" s="51">
        <v>44927</v>
      </c>
      <c r="D353" s="51">
        <v>73415</v>
      </c>
      <c r="E353" s="18" t="str">
        <f t="shared" si="50"/>
        <v>731 Hyazinthe (Garten-Hyazinthe)</v>
      </c>
      <c r="F353" s="82"/>
      <c r="H353" s="17"/>
      <c r="I353" s="17"/>
      <c r="J353" s="17"/>
      <c r="K353" s="17"/>
      <c r="L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</row>
    <row r="354" spans="1:33" hidden="1" x14ac:dyDescent="0.25">
      <c r="A354" s="50">
        <v>732</v>
      </c>
      <c r="B354" s="10" t="s">
        <v>257</v>
      </c>
      <c r="C354" s="51">
        <v>44927</v>
      </c>
      <c r="D354" s="51">
        <v>73415</v>
      </c>
      <c r="E354" s="18" t="str">
        <f t="shared" si="50"/>
        <v>732 Milchstern (Kap-Milchstern)</v>
      </c>
      <c r="F354" s="82"/>
      <c r="H354" s="17"/>
      <c r="I354" s="17"/>
      <c r="J354" s="17"/>
      <c r="K354" s="17"/>
      <c r="L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</row>
    <row r="355" spans="1:33" hidden="1" x14ac:dyDescent="0.25">
      <c r="A355" s="50">
        <v>733</v>
      </c>
      <c r="B355" s="10" t="s">
        <v>258</v>
      </c>
      <c r="C355" s="51">
        <v>44927</v>
      </c>
      <c r="D355" s="51">
        <v>73415</v>
      </c>
      <c r="E355" s="18" t="str">
        <f t="shared" si="50"/>
        <v>733 Astern (Sommeraster)</v>
      </c>
      <c r="F355" s="82"/>
      <c r="H355" s="17"/>
      <c r="I355" s="17"/>
      <c r="J355" s="17"/>
      <c r="K355" s="17"/>
      <c r="L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</row>
    <row r="356" spans="1:33" hidden="1" x14ac:dyDescent="0.25">
      <c r="A356" s="50">
        <v>734</v>
      </c>
      <c r="B356" s="10" t="s">
        <v>259</v>
      </c>
      <c r="C356" s="51">
        <v>44927</v>
      </c>
      <c r="D356" s="51">
        <v>73415</v>
      </c>
      <c r="E356" s="18" t="str">
        <f t="shared" si="50"/>
        <v>734 Chrysanthemen (Garten-Chrysantheme, Winteraster)</v>
      </c>
      <c r="F356" s="82"/>
      <c r="H356" s="17"/>
      <c r="I356" s="17"/>
      <c r="J356" s="17"/>
      <c r="K356" s="17"/>
      <c r="L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</row>
    <row r="357" spans="1:33" hidden="1" x14ac:dyDescent="0.25">
      <c r="A357" s="50">
        <v>735</v>
      </c>
      <c r="B357" s="10" t="s">
        <v>260</v>
      </c>
      <c r="C357" s="51">
        <v>44927</v>
      </c>
      <c r="D357" s="51">
        <v>73415</v>
      </c>
      <c r="E357" s="18" t="str">
        <f t="shared" si="50"/>
        <v>735 Strohblumen</v>
      </c>
      <c r="F357" s="82"/>
      <c r="H357" s="17"/>
      <c r="I357" s="17"/>
      <c r="J357" s="17"/>
      <c r="K357" s="17"/>
      <c r="L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</row>
    <row r="358" spans="1:33" hidden="1" x14ac:dyDescent="0.25">
      <c r="A358" s="50">
        <v>736</v>
      </c>
      <c r="B358" s="10" t="s">
        <v>261</v>
      </c>
      <c r="C358" s="51">
        <v>44927</v>
      </c>
      <c r="D358" s="51">
        <v>73415</v>
      </c>
      <c r="E358" s="18" t="str">
        <f t="shared" si="50"/>
        <v>736 Edelweiß</v>
      </c>
      <c r="F358" s="82"/>
      <c r="H358" s="17"/>
      <c r="I358" s="17"/>
      <c r="J358" s="17"/>
      <c r="K358" s="17"/>
      <c r="L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</row>
    <row r="359" spans="1:33" hidden="1" x14ac:dyDescent="0.25">
      <c r="A359" s="50">
        <v>737</v>
      </c>
      <c r="B359" s="10" t="s">
        <v>262</v>
      </c>
      <c r="C359" s="51">
        <v>44927</v>
      </c>
      <c r="D359" s="51">
        <v>73415</v>
      </c>
      <c r="E359" s="18" t="str">
        <f t="shared" si="50"/>
        <v>737 Margeriten</v>
      </c>
      <c r="F359" s="82"/>
      <c r="H359" s="17"/>
      <c r="I359" s="17"/>
      <c r="J359" s="17"/>
      <c r="K359" s="17"/>
      <c r="L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</row>
    <row r="360" spans="1:33" hidden="1" x14ac:dyDescent="0.25">
      <c r="A360" s="50">
        <v>738</v>
      </c>
      <c r="B360" s="10" t="s">
        <v>263</v>
      </c>
      <c r="C360" s="51">
        <v>44927</v>
      </c>
      <c r="D360" s="51">
        <v>73415</v>
      </c>
      <c r="E360" s="18" t="str">
        <f t="shared" si="50"/>
        <v>738 Rudbeckien (Schwarzäugige Rudbeckie/Sonnenhut, Leuchtender Sonnenhut, Schlitzblättriger Sonnenhut)</v>
      </c>
      <c r="F360" s="82"/>
      <c r="H360" s="17"/>
      <c r="I360" s="17"/>
      <c r="J360" s="17"/>
      <c r="K360" s="17"/>
      <c r="L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</row>
    <row r="361" spans="1:33" hidden="1" x14ac:dyDescent="0.25">
      <c r="A361" s="50">
        <v>739</v>
      </c>
      <c r="B361" s="10" t="s">
        <v>264</v>
      </c>
      <c r="C361" s="51">
        <v>44927</v>
      </c>
      <c r="D361" s="51">
        <v>73415</v>
      </c>
      <c r="E361" s="18" t="str">
        <f t="shared" si="50"/>
        <v>739 Tagetes,Studentenblume</v>
      </c>
      <c r="F361" s="82"/>
      <c r="H361" s="17"/>
      <c r="I361" s="17"/>
      <c r="J361" s="17"/>
      <c r="K361" s="17"/>
      <c r="L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</row>
    <row r="362" spans="1:33" hidden="1" x14ac:dyDescent="0.25">
      <c r="A362" s="50">
        <v>740</v>
      </c>
      <c r="B362" s="10" t="s">
        <v>265</v>
      </c>
      <c r="C362" s="51">
        <v>44927</v>
      </c>
      <c r="D362" s="51">
        <v>73415</v>
      </c>
      <c r="E362" s="18" t="str">
        <f t="shared" si="50"/>
        <v>740 Wucherblumen (Mutterkraut)</v>
      </c>
      <c r="F362" s="82"/>
      <c r="H362" s="17"/>
      <c r="I362" s="17"/>
      <c r="J362" s="17"/>
      <c r="K362" s="17"/>
      <c r="L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</row>
    <row r="363" spans="1:33" hidden="1" x14ac:dyDescent="0.25">
      <c r="A363" s="50">
        <v>741</v>
      </c>
      <c r="B363" s="10" t="s">
        <v>266</v>
      </c>
      <c r="C363" s="51">
        <v>44927</v>
      </c>
      <c r="D363" s="51">
        <v>73415</v>
      </c>
      <c r="E363" s="18" t="str">
        <f t="shared" si="50"/>
        <v>741 Strandflieder (Geflügelter Strandflieder)</v>
      </c>
      <c r="F363" s="82"/>
      <c r="H363" s="17"/>
      <c r="I363" s="17"/>
      <c r="J363" s="17"/>
      <c r="K363" s="17"/>
      <c r="L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</row>
    <row r="364" spans="1:33" hidden="1" x14ac:dyDescent="0.25">
      <c r="A364" s="50">
        <v>742</v>
      </c>
      <c r="B364" s="10" t="s">
        <v>267</v>
      </c>
      <c r="C364" s="51">
        <v>44927</v>
      </c>
      <c r="D364" s="51">
        <v>73415</v>
      </c>
      <c r="E364" s="18" t="str">
        <f t="shared" si="50"/>
        <v>742 Spreublumen (Einjährige Papierblume)</v>
      </c>
      <c r="F364" s="82"/>
      <c r="H364" s="17"/>
      <c r="I364" s="17"/>
      <c r="J364" s="17"/>
      <c r="K364" s="17"/>
      <c r="L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</row>
    <row r="365" spans="1:33" hidden="1" x14ac:dyDescent="0.25">
      <c r="A365" s="50">
        <v>743</v>
      </c>
      <c r="B365" s="10" t="s">
        <v>268</v>
      </c>
      <c r="C365" s="51">
        <v>44927</v>
      </c>
      <c r="D365" s="51">
        <v>73415</v>
      </c>
      <c r="E365" s="18" t="str">
        <f t="shared" si="50"/>
        <v>743 Zinnien</v>
      </c>
      <c r="F365" s="82"/>
      <c r="H365" s="17"/>
      <c r="I365" s="17"/>
      <c r="J365" s="17"/>
      <c r="K365" s="17"/>
      <c r="L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</row>
    <row r="366" spans="1:33" hidden="1" x14ac:dyDescent="0.25">
      <c r="A366" s="50">
        <v>744</v>
      </c>
      <c r="B366" s="10" t="s">
        <v>269</v>
      </c>
      <c r="C366" s="51">
        <v>44927</v>
      </c>
      <c r="D366" s="51">
        <v>73415</v>
      </c>
      <c r="E366" s="18" t="str">
        <f t="shared" si="50"/>
        <v>744 Taubnesseln (Weiße Taubnessel)</v>
      </c>
      <c r="F366" s="82"/>
      <c r="H366" s="17"/>
      <c r="I366" s="17"/>
      <c r="J366" s="17"/>
      <c r="K366" s="17"/>
      <c r="L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</row>
    <row r="367" spans="1:33" hidden="1" x14ac:dyDescent="0.25">
      <c r="A367" s="50">
        <v>745</v>
      </c>
      <c r="B367" s="10" t="s">
        <v>270</v>
      </c>
      <c r="C367" s="51">
        <v>44927</v>
      </c>
      <c r="D367" s="51">
        <v>73415</v>
      </c>
      <c r="E367" s="18" t="str">
        <f t="shared" si="50"/>
        <v>745 Gladiolen</v>
      </c>
      <c r="F367" s="82"/>
      <c r="H367" s="17"/>
      <c r="I367" s="17"/>
      <c r="J367" s="17"/>
      <c r="K367" s="17"/>
      <c r="L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</row>
    <row r="368" spans="1:33" hidden="1" x14ac:dyDescent="0.25">
      <c r="A368" s="50">
        <v>746</v>
      </c>
      <c r="B368" s="10" t="s">
        <v>271</v>
      </c>
      <c r="C368" s="51">
        <v>44927</v>
      </c>
      <c r="D368" s="51">
        <v>73415</v>
      </c>
      <c r="E368" s="18" t="str">
        <f t="shared" si="50"/>
        <v>746 Tulpen</v>
      </c>
      <c r="F368" s="82"/>
      <c r="H368" s="17"/>
      <c r="I368" s="17"/>
      <c r="J368" s="17"/>
      <c r="K368" s="17"/>
      <c r="L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</row>
    <row r="369" spans="1:33" hidden="1" x14ac:dyDescent="0.25">
      <c r="A369" s="50">
        <v>747</v>
      </c>
      <c r="B369" s="10" t="s">
        <v>272</v>
      </c>
      <c r="C369" s="51">
        <v>44927</v>
      </c>
      <c r="D369" s="51">
        <v>73415</v>
      </c>
      <c r="E369" s="18" t="str">
        <f t="shared" si="50"/>
        <v>747 Trauben-Silberkerze</v>
      </c>
      <c r="F369" s="82"/>
      <c r="H369" s="17"/>
      <c r="I369" s="17"/>
      <c r="J369" s="17"/>
      <c r="K369" s="17"/>
      <c r="L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</row>
    <row r="370" spans="1:33" hidden="1" x14ac:dyDescent="0.25">
      <c r="A370" s="50">
        <v>748</v>
      </c>
      <c r="B370" s="10" t="s">
        <v>273</v>
      </c>
      <c r="C370" s="51">
        <v>44927</v>
      </c>
      <c r="D370" s="51">
        <v>73415</v>
      </c>
      <c r="E370" s="18" t="str">
        <f t="shared" si="50"/>
        <v>748 Rittersporn</v>
      </c>
      <c r="F370" s="82"/>
      <c r="H370" s="17"/>
      <c r="I370" s="17"/>
      <c r="J370" s="17"/>
      <c r="K370" s="17"/>
      <c r="L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</row>
    <row r="371" spans="1:33" hidden="1" x14ac:dyDescent="0.25">
      <c r="A371" s="50">
        <v>749</v>
      </c>
      <c r="B371" s="10" t="s">
        <v>274</v>
      </c>
      <c r="C371" s="51">
        <v>44927</v>
      </c>
      <c r="D371" s="51">
        <v>73415</v>
      </c>
      <c r="E371" s="18" t="str">
        <f t="shared" si="50"/>
        <v>749 Skabiosen</v>
      </c>
      <c r="F371" s="82"/>
      <c r="H371" s="17"/>
      <c r="I371" s="17"/>
      <c r="J371" s="17"/>
      <c r="K371" s="17"/>
      <c r="L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</row>
    <row r="372" spans="1:33" hidden="1" x14ac:dyDescent="0.25">
      <c r="A372" s="50">
        <v>750</v>
      </c>
      <c r="B372" s="10" t="s">
        <v>275</v>
      </c>
      <c r="C372" s="51">
        <v>44927</v>
      </c>
      <c r="D372" s="51">
        <v>73415</v>
      </c>
      <c r="E372" s="18" t="str">
        <f t="shared" si="50"/>
        <v>750 Dahlien</v>
      </c>
      <c r="F372" s="82"/>
      <c r="H372" s="17"/>
      <c r="I372" s="17"/>
      <c r="J372" s="17"/>
      <c r="K372" s="17"/>
      <c r="L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</row>
    <row r="373" spans="1:33" hidden="1" x14ac:dyDescent="0.25">
      <c r="A373" s="50">
        <v>751</v>
      </c>
      <c r="B373" s="10" t="s">
        <v>276</v>
      </c>
      <c r="C373" s="51">
        <v>44927</v>
      </c>
      <c r="D373" s="51">
        <v>73415</v>
      </c>
      <c r="E373" s="18" t="str">
        <f t="shared" si="50"/>
        <v>751 Rosenwurz</v>
      </c>
      <c r="F373" s="82"/>
      <c r="H373" s="17"/>
      <c r="I373" s="17"/>
      <c r="J373" s="17"/>
      <c r="K373" s="17"/>
      <c r="L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</row>
    <row r="374" spans="1:33" hidden="1" x14ac:dyDescent="0.25">
      <c r="A374" s="50">
        <v>752</v>
      </c>
      <c r="B374" s="10" t="s">
        <v>277</v>
      </c>
      <c r="C374" s="51">
        <v>44927</v>
      </c>
      <c r="D374" s="51">
        <v>73415</v>
      </c>
      <c r="E374" s="18" t="str">
        <f t="shared" si="50"/>
        <v>752 Krokusse (Safran, Garten-Krokus)</v>
      </c>
      <c r="F374" s="82"/>
      <c r="H374" s="17"/>
      <c r="I374" s="17"/>
      <c r="J374" s="17"/>
      <c r="K374" s="17"/>
      <c r="L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</row>
    <row r="375" spans="1:33" hidden="1" x14ac:dyDescent="0.25">
      <c r="A375" s="50">
        <v>753</v>
      </c>
      <c r="B375" s="10" t="s">
        <v>278</v>
      </c>
      <c r="C375" s="51">
        <v>44927</v>
      </c>
      <c r="D375" s="51">
        <v>73415</v>
      </c>
      <c r="E375" s="18" t="str">
        <f t="shared" si="50"/>
        <v>753 Hibiskus (Chinesischer Roseneibisch)</v>
      </c>
      <c r="F375" s="82"/>
      <c r="H375" s="17"/>
      <c r="I375" s="17"/>
      <c r="J375" s="17"/>
      <c r="K375" s="17"/>
      <c r="L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</row>
    <row r="376" spans="1:33" hidden="1" x14ac:dyDescent="0.25">
      <c r="A376" s="50">
        <v>754</v>
      </c>
      <c r="B376" s="10" t="s">
        <v>279</v>
      </c>
      <c r="C376" s="51">
        <v>44927</v>
      </c>
      <c r="D376" s="51">
        <v>73415</v>
      </c>
      <c r="E376" s="18" t="str">
        <f t="shared" si="50"/>
        <v>754 Strauch-/Bechermalven (Bechermalve)</v>
      </c>
      <c r="F376" s="82"/>
      <c r="H376" s="17"/>
      <c r="I376" s="17"/>
      <c r="J376" s="17"/>
      <c r="K376" s="17"/>
      <c r="L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</row>
    <row r="377" spans="1:33" hidden="1" x14ac:dyDescent="0.25">
      <c r="A377" s="50">
        <v>755</v>
      </c>
      <c r="B377" s="10" t="s">
        <v>280</v>
      </c>
      <c r="C377" s="51">
        <v>44927</v>
      </c>
      <c r="D377" s="51">
        <v>73415</v>
      </c>
      <c r="E377" s="18" t="str">
        <f t="shared" si="50"/>
        <v>755 Wolfsmilch (Weißrand-Wolfsmilch)</v>
      </c>
      <c r="F377" s="82"/>
      <c r="H377" s="17"/>
      <c r="I377" s="17"/>
      <c r="J377" s="17"/>
      <c r="K377" s="17"/>
      <c r="L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</row>
    <row r="378" spans="1:33" hidden="1" x14ac:dyDescent="0.25">
      <c r="A378" s="50">
        <v>756</v>
      </c>
      <c r="B378" s="10" t="s">
        <v>281</v>
      </c>
      <c r="C378" s="51">
        <v>44927</v>
      </c>
      <c r="D378" s="51">
        <v>73415</v>
      </c>
      <c r="E378" s="18" t="str">
        <f t="shared" si="50"/>
        <v>756 Löwenmäulchen (Großes Löwenmaul)</v>
      </c>
      <c r="F378" s="82"/>
      <c r="H378" s="17"/>
      <c r="I378" s="17"/>
      <c r="J378" s="17"/>
      <c r="K378" s="17"/>
      <c r="L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</row>
    <row r="379" spans="1:33" hidden="1" x14ac:dyDescent="0.25">
      <c r="A379" s="50">
        <v>757</v>
      </c>
      <c r="B379" s="10" t="s">
        <v>282</v>
      </c>
      <c r="C379" s="51">
        <v>44927</v>
      </c>
      <c r="D379" s="51">
        <v>73415</v>
      </c>
      <c r="E379" s="18" t="str">
        <f t="shared" si="50"/>
        <v>757 Montbretien</v>
      </c>
      <c r="F379" s="82"/>
      <c r="H379" s="17"/>
      <c r="I379" s="17"/>
      <c r="J379" s="17"/>
      <c r="K379" s="17"/>
      <c r="L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</row>
    <row r="380" spans="1:33" hidden="1" x14ac:dyDescent="0.25">
      <c r="A380" s="50">
        <v>758</v>
      </c>
      <c r="B380" s="10" t="s">
        <v>283</v>
      </c>
      <c r="C380" s="51">
        <v>44927</v>
      </c>
      <c r="D380" s="51">
        <v>73415</v>
      </c>
      <c r="E380" s="18" t="str">
        <f t="shared" si="50"/>
        <v>758 Halskräuter (Blaues Halskraut)</v>
      </c>
      <c r="F380" s="82"/>
      <c r="H380" s="17"/>
      <c r="I380" s="17"/>
      <c r="J380" s="17"/>
      <c r="K380" s="17"/>
      <c r="L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</row>
    <row r="381" spans="1:33" hidden="1" x14ac:dyDescent="0.25">
      <c r="A381" s="50">
        <v>759</v>
      </c>
      <c r="B381" s="10" t="s">
        <v>284</v>
      </c>
      <c r="C381" s="51">
        <v>44927</v>
      </c>
      <c r="D381" s="51">
        <v>73415</v>
      </c>
      <c r="E381" s="18" t="str">
        <f t="shared" si="50"/>
        <v>759 Gipskräuter (Schleierkraut)</v>
      </c>
      <c r="F381" s="82"/>
      <c r="H381" s="17"/>
      <c r="I381" s="17"/>
      <c r="J381" s="17"/>
      <c r="K381" s="17"/>
      <c r="L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</row>
    <row r="382" spans="1:33" hidden="1" x14ac:dyDescent="0.25">
      <c r="A382" s="50">
        <v>761</v>
      </c>
      <c r="B382" s="10" t="s">
        <v>285</v>
      </c>
      <c r="C382" s="51">
        <v>44927</v>
      </c>
      <c r="D382" s="51">
        <v>73415</v>
      </c>
      <c r="E382" s="18" t="str">
        <f t="shared" si="50"/>
        <v>761 Kosmeen (Gemeines Schmuckkörbchen)</v>
      </c>
      <c r="F382" s="82"/>
      <c r="H382" s="17"/>
      <c r="I382" s="17"/>
      <c r="J382" s="17"/>
      <c r="K382" s="17"/>
      <c r="L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</row>
    <row r="383" spans="1:33" hidden="1" x14ac:dyDescent="0.25">
      <c r="A383" s="50">
        <v>762</v>
      </c>
      <c r="B383" s="10" t="s">
        <v>286</v>
      </c>
      <c r="C383" s="51">
        <v>44927</v>
      </c>
      <c r="D383" s="51">
        <v>73415</v>
      </c>
      <c r="E383" s="18" t="str">
        <f t="shared" si="50"/>
        <v>762 Nachtkerzen (Diptam)</v>
      </c>
      <c r="F383" s="82"/>
      <c r="H383" s="17"/>
      <c r="I383" s="17"/>
      <c r="J383" s="17"/>
      <c r="K383" s="17"/>
      <c r="L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</row>
    <row r="384" spans="1:33" hidden="1" x14ac:dyDescent="0.25">
      <c r="A384" s="50">
        <v>763</v>
      </c>
      <c r="B384" s="10" t="s">
        <v>287</v>
      </c>
      <c r="C384" s="51">
        <v>44927</v>
      </c>
      <c r="D384" s="51">
        <v>73415</v>
      </c>
      <c r="E384" s="18" t="str">
        <f t="shared" si="50"/>
        <v>763 Oenothera/Nachtkerzen (Gewöhnliche Nachtkerze)</v>
      </c>
      <c r="F384" s="82"/>
      <c r="H384" s="17"/>
      <c r="I384" s="17"/>
      <c r="J384" s="17"/>
      <c r="K384" s="17"/>
      <c r="L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</row>
    <row r="385" spans="1:33" hidden="1" x14ac:dyDescent="0.25">
      <c r="A385" s="50">
        <v>764</v>
      </c>
      <c r="B385" s="10" t="s">
        <v>288</v>
      </c>
      <c r="C385" s="51">
        <v>44927</v>
      </c>
      <c r="D385" s="51">
        <v>73415</v>
      </c>
      <c r="E385" s="18" t="str">
        <f t="shared" si="50"/>
        <v>764 Königskerzen (Großblütige Königskerze)</v>
      </c>
      <c r="F385" s="82"/>
      <c r="H385" s="17"/>
      <c r="I385" s="17"/>
      <c r="J385" s="17"/>
      <c r="K385" s="17"/>
      <c r="L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</row>
    <row r="386" spans="1:33" hidden="1" x14ac:dyDescent="0.25">
      <c r="A386" s="50">
        <v>765</v>
      </c>
      <c r="B386" s="10" t="s">
        <v>289</v>
      </c>
      <c r="C386" s="51">
        <v>44927</v>
      </c>
      <c r="D386" s="51">
        <v>73415</v>
      </c>
      <c r="E386" s="18" t="str">
        <f t="shared" si="50"/>
        <v>765 Kapuzinerkressen</v>
      </c>
      <c r="F386" s="82"/>
      <c r="H386" s="17"/>
      <c r="I386" s="17"/>
      <c r="J386" s="17"/>
      <c r="K386" s="17"/>
      <c r="L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</row>
    <row r="387" spans="1:33" hidden="1" x14ac:dyDescent="0.25">
      <c r="A387" s="50">
        <v>767</v>
      </c>
      <c r="B387" s="10" t="s">
        <v>290</v>
      </c>
      <c r="C387" s="51">
        <v>44927</v>
      </c>
      <c r="D387" s="51">
        <v>73415</v>
      </c>
      <c r="E387" s="18" t="str">
        <f t="shared" ref="E387:E479" si="51">A387&amp;" "&amp;B387</f>
        <v>767 Schwertlilien (Deutsche Schwertlilie)</v>
      </c>
      <c r="F387" s="82"/>
      <c r="H387" s="17"/>
      <c r="I387" s="17"/>
      <c r="J387" s="17"/>
      <c r="K387" s="17"/>
      <c r="L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</row>
    <row r="388" spans="1:33" hidden="1" x14ac:dyDescent="0.25">
      <c r="A388" s="50">
        <v>768</v>
      </c>
      <c r="B388" s="10" t="s">
        <v>291</v>
      </c>
      <c r="C388" s="51">
        <v>44927</v>
      </c>
      <c r="D388" s="51">
        <v>73415</v>
      </c>
      <c r="E388" s="18" t="str">
        <f t="shared" si="51"/>
        <v>768 Wiesenknopf (Kleiner Wiesenknopf, Pimpinelle)</v>
      </c>
      <c r="F388" s="82"/>
      <c r="H388" s="17"/>
      <c r="I388" s="17"/>
      <c r="J388" s="17"/>
      <c r="K388" s="17"/>
      <c r="L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</row>
    <row r="389" spans="1:33" hidden="1" x14ac:dyDescent="0.25">
      <c r="A389" s="50">
        <v>769</v>
      </c>
      <c r="B389" s="10" t="s">
        <v>292</v>
      </c>
      <c r="C389" s="51">
        <v>44927</v>
      </c>
      <c r="D389" s="51">
        <v>73415</v>
      </c>
      <c r="E389" s="18" t="str">
        <f t="shared" si="51"/>
        <v>769 Zieste (Deutscher Ziest,Knollen Ziest)</v>
      </c>
      <c r="F389" s="82"/>
      <c r="H389" s="17"/>
      <c r="I389" s="17"/>
      <c r="J389" s="17"/>
      <c r="K389" s="17"/>
      <c r="L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</row>
    <row r="390" spans="1:33" hidden="1" x14ac:dyDescent="0.25">
      <c r="A390" s="50">
        <v>770</v>
      </c>
      <c r="B390" s="10" t="s">
        <v>293</v>
      </c>
      <c r="C390" s="51">
        <v>44927</v>
      </c>
      <c r="D390" s="51">
        <v>73415</v>
      </c>
      <c r="E390" s="18" t="str">
        <f t="shared" si="51"/>
        <v>770 Vergissmeinnicht (Wald-Vergissmeinnicht)</v>
      </c>
      <c r="F390" s="82"/>
      <c r="H390" s="17"/>
      <c r="I390" s="17"/>
      <c r="J390" s="17"/>
      <c r="K390" s="17"/>
      <c r="L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</row>
    <row r="391" spans="1:33" hidden="1" x14ac:dyDescent="0.25">
      <c r="A391" s="50">
        <v>771</v>
      </c>
      <c r="B391" s="10" t="s">
        <v>294</v>
      </c>
      <c r="C391" s="51">
        <v>44927</v>
      </c>
      <c r="D391" s="51">
        <v>73415</v>
      </c>
      <c r="E391" s="18" t="str">
        <f t="shared" si="51"/>
        <v>771 Portulak</v>
      </c>
      <c r="F391" s="82"/>
      <c r="H391" s="17"/>
      <c r="I391" s="17"/>
      <c r="J391" s="17"/>
      <c r="K391" s="17"/>
      <c r="L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</row>
    <row r="392" spans="1:33" hidden="1" x14ac:dyDescent="0.25">
      <c r="A392" s="50">
        <v>772</v>
      </c>
      <c r="B392" s="10" t="s">
        <v>295</v>
      </c>
      <c r="C392" s="51">
        <v>44927</v>
      </c>
      <c r="D392" s="51">
        <v>73415</v>
      </c>
      <c r="E392" s="18" t="str">
        <f t="shared" si="51"/>
        <v>772 Nelken (Bartnelke, Land-/Edelnelke)</v>
      </c>
      <c r="F392" s="82"/>
      <c r="H392" s="17"/>
      <c r="I392" s="17"/>
      <c r="J392" s="17"/>
      <c r="K392" s="17"/>
      <c r="L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</row>
    <row r="393" spans="1:33" hidden="1" x14ac:dyDescent="0.25">
      <c r="A393" s="50">
        <v>773</v>
      </c>
      <c r="B393" s="10" t="s">
        <v>296</v>
      </c>
      <c r="C393" s="51">
        <v>44927</v>
      </c>
      <c r="D393" s="51">
        <v>73415</v>
      </c>
      <c r="E393" s="18" t="str">
        <f t="shared" si="51"/>
        <v>773 Gewöhnlicher Leberbalsam (Ageratum)</v>
      </c>
      <c r="F393" s="82"/>
      <c r="H393" s="17"/>
      <c r="I393" s="17"/>
      <c r="J393" s="17"/>
      <c r="K393" s="17"/>
      <c r="L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</row>
    <row r="394" spans="1:33" hidden="1" x14ac:dyDescent="0.25">
      <c r="A394" s="50">
        <v>774</v>
      </c>
      <c r="B394" s="10" t="s">
        <v>297</v>
      </c>
      <c r="C394" s="51">
        <v>44927</v>
      </c>
      <c r="D394" s="51">
        <v>73415</v>
      </c>
      <c r="E394" s="18" t="str">
        <f t="shared" si="51"/>
        <v>774 Gelber Leberbalsam (Lonas)</v>
      </c>
      <c r="F394" s="82"/>
      <c r="H394" s="17"/>
      <c r="I394" s="17"/>
      <c r="J394" s="17"/>
      <c r="K394" s="17"/>
      <c r="L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</row>
    <row r="395" spans="1:33" hidden="1" x14ac:dyDescent="0.25">
      <c r="A395" s="50">
        <v>775</v>
      </c>
      <c r="B395" s="10" t="s">
        <v>298</v>
      </c>
      <c r="C395" s="51">
        <v>44927</v>
      </c>
      <c r="D395" s="51">
        <v>73415</v>
      </c>
      <c r="E395" s="18" t="str">
        <f t="shared" si="51"/>
        <v>775 Kornblumen</v>
      </c>
      <c r="F395" s="82"/>
      <c r="H395" s="17"/>
      <c r="I395" s="17"/>
      <c r="J395" s="17"/>
      <c r="K395" s="17"/>
      <c r="L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</row>
    <row r="396" spans="1:33" hidden="1" x14ac:dyDescent="0.25">
      <c r="A396" s="50">
        <v>776</v>
      </c>
      <c r="B396" s="10" t="s">
        <v>299</v>
      </c>
      <c r="C396" s="51">
        <v>44927</v>
      </c>
      <c r="D396" s="51">
        <v>73415</v>
      </c>
      <c r="E396" s="18" t="str">
        <f t="shared" si="51"/>
        <v>776 Veilchen (Horn-Veilchen, Garten-Stiefmütterchen, Wildes Stiefmütterchen)</v>
      </c>
      <c r="F396" s="82"/>
      <c r="H396" s="17"/>
      <c r="I396" s="17"/>
      <c r="J396" s="17"/>
      <c r="K396" s="17"/>
      <c r="L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</row>
    <row r="397" spans="1:33" hidden="1" x14ac:dyDescent="0.25">
      <c r="A397" s="50">
        <v>777</v>
      </c>
      <c r="B397" s="10" t="s">
        <v>300</v>
      </c>
      <c r="C397" s="51">
        <v>44927</v>
      </c>
      <c r="D397" s="51">
        <v>73415</v>
      </c>
      <c r="E397" s="18" t="str">
        <f t="shared" si="51"/>
        <v>777 Phacelie (als Hauptkultur z.B. Saatgutvermehrung)</v>
      </c>
      <c r="F397" s="82"/>
      <c r="H397" s="17"/>
      <c r="I397" s="17"/>
      <c r="J397" s="17"/>
      <c r="K397" s="17"/>
      <c r="L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</row>
    <row r="398" spans="1:33" hidden="1" x14ac:dyDescent="0.25">
      <c r="A398" s="50">
        <v>778</v>
      </c>
      <c r="B398" s="10" t="s">
        <v>301</v>
      </c>
      <c r="C398" s="51">
        <v>44927</v>
      </c>
      <c r="D398" s="51">
        <v>73415</v>
      </c>
      <c r="E398" s="18" t="str">
        <f t="shared" si="51"/>
        <v>778 Alpendistel</v>
      </c>
      <c r="F398" s="82"/>
      <c r="H398" s="17"/>
      <c r="I398" s="17"/>
      <c r="J398" s="17"/>
      <c r="K398" s="17"/>
      <c r="L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</row>
    <row r="399" spans="1:33" hidden="1" x14ac:dyDescent="0.25">
      <c r="A399" s="50">
        <v>779</v>
      </c>
      <c r="B399" s="10" t="s">
        <v>302</v>
      </c>
      <c r="C399" s="51">
        <v>44927</v>
      </c>
      <c r="D399" s="51">
        <v>73415</v>
      </c>
      <c r="E399" s="18" t="str">
        <f t="shared" si="51"/>
        <v>779 Amacrinum</v>
      </c>
      <c r="F399" s="82"/>
      <c r="H399" s="17"/>
      <c r="I399" s="17"/>
      <c r="J399" s="17"/>
      <c r="K399" s="17"/>
      <c r="L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</row>
    <row r="400" spans="1:33" hidden="1" x14ac:dyDescent="0.25">
      <c r="A400" s="50">
        <v>780</v>
      </c>
      <c r="B400" s="10" t="s">
        <v>88</v>
      </c>
      <c r="C400" s="51">
        <v>44927</v>
      </c>
      <c r="D400" s="51">
        <v>73415</v>
      </c>
      <c r="E400" s="18" t="str">
        <f t="shared" si="51"/>
        <v>780 Begonien</v>
      </c>
      <c r="F400" s="82"/>
      <c r="H400" s="17"/>
      <c r="I400" s="17"/>
      <c r="J400" s="17"/>
      <c r="K400" s="17"/>
      <c r="L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</row>
    <row r="401" spans="1:33" hidden="1" x14ac:dyDescent="0.25">
      <c r="A401" s="50">
        <v>781</v>
      </c>
      <c r="B401" s="10" t="s">
        <v>303</v>
      </c>
      <c r="C401" s="51">
        <v>44927</v>
      </c>
      <c r="D401" s="51">
        <v>73415</v>
      </c>
      <c r="E401" s="18" t="str">
        <f t="shared" si="51"/>
        <v>781 Calla/Drachenwurz</v>
      </c>
      <c r="F401" s="82"/>
      <c r="H401" s="17"/>
      <c r="I401" s="17"/>
      <c r="J401" s="17"/>
      <c r="K401" s="17"/>
      <c r="L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</row>
    <row r="402" spans="1:33" hidden="1" x14ac:dyDescent="0.25">
      <c r="A402" s="50">
        <v>782</v>
      </c>
      <c r="B402" s="10" t="s">
        <v>304</v>
      </c>
      <c r="C402" s="51">
        <v>44927</v>
      </c>
      <c r="D402" s="51">
        <v>73415</v>
      </c>
      <c r="E402" s="18" t="str">
        <f t="shared" si="51"/>
        <v>782 Glockenblumen (Campanula)</v>
      </c>
      <c r="F402" s="82"/>
      <c r="H402" s="17"/>
      <c r="I402" s="17"/>
      <c r="J402" s="17"/>
      <c r="K402" s="17"/>
      <c r="L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</row>
    <row r="403" spans="1:33" hidden="1" x14ac:dyDescent="0.25">
      <c r="A403" s="50">
        <v>783</v>
      </c>
      <c r="B403" s="10" t="s">
        <v>305</v>
      </c>
      <c r="C403" s="51">
        <v>44927</v>
      </c>
      <c r="D403" s="51">
        <v>73415</v>
      </c>
      <c r="E403" s="18" t="str">
        <f t="shared" si="51"/>
        <v>783 Schildblume (Chelone)</v>
      </c>
      <c r="F403" s="82"/>
      <c r="H403" s="17"/>
      <c r="I403" s="17"/>
      <c r="J403" s="17"/>
      <c r="K403" s="17"/>
      <c r="L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</row>
    <row r="404" spans="1:33" hidden="1" x14ac:dyDescent="0.25">
      <c r="A404" s="50">
        <v>784</v>
      </c>
      <c r="B404" s="10" t="s">
        <v>306</v>
      </c>
      <c r="C404" s="51">
        <v>44927</v>
      </c>
      <c r="D404" s="51">
        <v>73415</v>
      </c>
      <c r="E404" s="18" t="str">
        <f t="shared" si="51"/>
        <v>784 Christ-, Schnee-, Weihnachtsrose, Korischer Nieswurz</v>
      </c>
      <c r="F404" s="82"/>
      <c r="H404" s="17"/>
      <c r="I404" s="17"/>
      <c r="J404" s="17"/>
      <c r="K404" s="17"/>
      <c r="L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</row>
    <row r="405" spans="1:33" hidden="1" x14ac:dyDescent="0.25">
      <c r="A405" s="50">
        <v>785</v>
      </c>
      <c r="B405" s="10" t="s">
        <v>307</v>
      </c>
      <c r="C405" s="51">
        <v>44927</v>
      </c>
      <c r="D405" s="51">
        <v>73415</v>
      </c>
      <c r="E405" s="18" t="str">
        <f t="shared" si="51"/>
        <v>785 Eukalyptus</v>
      </c>
      <c r="F405" s="82"/>
      <c r="H405" s="17"/>
      <c r="I405" s="17"/>
      <c r="J405" s="17"/>
      <c r="K405" s="17"/>
      <c r="L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</row>
    <row r="406" spans="1:33" hidden="1" x14ac:dyDescent="0.25">
      <c r="A406" s="50">
        <v>786</v>
      </c>
      <c r="B406" s="10" t="s">
        <v>308</v>
      </c>
      <c r="C406" s="51">
        <v>44927</v>
      </c>
      <c r="D406" s="51">
        <v>73415</v>
      </c>
      <c r="E406" s="18" t="str">
        <f t="shared" si="51"/>
        <v>786 Fingerhut</v>
      </c>
      <c r="F406" s="82"/>
      <c r="H406" s="17"/>
      <c r="I406" s="17"/>
      <c r="J406" s="17"/>
      <c r="K406" s="17"/>
      <c r="L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</row>
    <row r="407" spans="1:33" hidden="1" x14ac:dyDescent="0.25">
      <c r="A407" s="50">
        <v>787</v>
      </c>
      <c r="B407" s="10" t="s">
        <v>309</v>
      </c>
      <c r="C407" s="51">
        <v>44927</v>
      </c>
      <c r="D407" s="51">
        <v>45291</v>
      </c>
      <c r="E407" s="18" t="str">
        <f t="shared" si="51"/>
        <v>787 Fuchsien</v>
      </c>
      <c r="F407" s="82"/>
      <c r="H407" s="17"/>
      <c r="I407" s="17"/>
      <c r="J407" s="17"/>
      <c r="K407" s="17"/>
      <c r="L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</row>
    <row r="408" spans="1:33" hidden="1" x14ac:dyDescent="0.25">
      <c r="A408" s="50">
        <v>788</v>
      </c>
      <c r="B408" s="10" t="s">
        <v>310</v>
      </c>
      <c r="C408" s="51">
        <v>44927</v>
      </c>
      <c r="D408" s="51">
        <v>73415</v>
      </c>
      <c r="E408" s="18" t="str">
        <f t="shared" si="51"/>
        <v>788 Geranien</v>
      </c>
      <c r="F408" s="82"/>
      <c r="H408" s="17"/>
      <c r="I408" s="17"/>
      <c r="J408" s="17"/>
      <c r="K408" s="17"/>
      <c r="L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</row>
    <row r="409" spans="1:33" hidden="1" x14ac:dyDescent="0.25">
      <c r="A409" s="50">
        <v>789</v>
      </c>
      <c r="B409" s="10" t="s">
        <v>311</v>
      </c>
      <c r="C409" s="51">
        <v>44927</v>
      </c>
      <c r="D409" s="51">
        <v>73415</v>
      </c>
      <c r="E409" s="18" t="str">
        <f t="shared" si="51"/>
        <v>789 Veronica/Hebe/Ehrenpreis</v>
      </c>
      <c r="F409" s="82"/>
      <c r="H409" s="17"/>
      <c r="I409" s="17"/>
      <c r="J409" s="17"/>
      <c r="K409" s="17"/>
      <c r="L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</row>
    <row r="410" spans="1:33" hidden="1" x14ac:dyDescent="0.25">
      <c r="A410" s="50">
        <v>790</v>
      </c>
      <c r="B410" s="10" t="s">
        <v>312</v>
      </c>
      <c r="C410" s="51">
        <v>44927</v>
      </c>
      <c r="D410" s="51">
        <v>73415</v>
      </c>
      <c r="E410" s="18" t="str">
        <f t="shared" si="51"/>
        <v>790 Anemonen (Herbstanemone,Japanische Anemone)</v>
      </c>
      <c r="F410" s="82"/>
      <c r="H410" s="17"/>
      <c r="I410" s="17"/>
      <c r="J410" s="17"/>
      <c r="K410" s="17"/>
      <c r="L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</row>
    <row r="411" spans="1:33" hidden="1" x14ac:dyDescent="0.25">
      <c r="A411" s="50">
        <v>791</v>
      </c>
      <c r="B411" s="10" t="s">
        <v>89</v>
      </c>
      <c r="C411" s="51">
        <v>44927</v>
      </c>
      <c r="D411" s="51">
        <v>73415</v>
      </c>
      <c r="E411" s="18" t="str">
        <f t="shared" si="51"/>
        <v>791 Knollenbegonien</v>
      </c>
      <c r="F411" s="82"/>
      <c r="H411" s="17"/>
      <c r="I411" s="17"/>
      <c r="J411" s="17"/>
      <c r="K411" s="17"/>
      <c r="L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</row>
    <row r="412" spans="1:33" hidden="1" x14ac:dyDescent="0.25">
      <c r="A412" s="50">
        <v>792</v>
      </c>
      <c r="B412" s="10" t="s">
        <v>313</v>
      </c>
      <c r="C412" s="51">
        <v>44927</v>
      </c>
      <c r="D412" s="51">
        <v>73415</v>
      </c>
      <c r="E412" s="18" t="str">
        <f t="shared" si="51"/>
        <v>792 Kornrade</v>
      </c>
      <c r="F412" s="82"/>
      <c r="H412" s="17"/>
      <c r="I412" s="17"/>
      <c r="J412" s="17"/>
      <c r="K412" s="17"/>
      <c r="L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</row>
    <row r="413" spans="1:33" hidden="1" x14ac:dyDescent="0.25">
      <c r="A413" s="50">
        <v>793</v>
      </c>
      <c r="B413" s="10" t="s">
        <v>314</v>
      </c>
      <c r="C413" s="51">
        <v>44927</v>
      </c>
      <c r="D413" s="51">
        <v>73415</v>
      </c>
      <c r="E413" s="18" t="str">
        <f t="shared" si="51"/>
        <v>793 Leimkraut/Taubenkropf-Leimkraut</v>
      </c>
      <c r="F413" s="82"/>
      <c r="H413" s="17"/>
      <c r="I413" s="17"/>
      <c r="J413" s="17"/>
      <c r="K413" s="17"/>
      <c r="L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</row>
    <row r="414" spans="1:33" hidden="1" x14ac:dyDescent="0.25">
      <c r="A414" s="50">
        <v>794</v>
      </c>
      <c r="B414" s="10" t="s">
        <v>315</v>
      </c>
      <c r="C414" s="51">
        <v>44927</v>
      </c>
      <c r="D414" s="51">
        <v>73415</v>
      </c>
      <c r="E414" s="18" t="str">
        <f t="shared" si="51"/>
        <v>794 Orchideen</v>
      </c>
      <c r="F414" s="82"/>
      <c r="H414" s="17"/>
      <c r="I414" s="17"/>
      <c r="J414" s="17"/>
      <c r="K414" s="17"/>
      <c r="L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</row>
    <row r="415" spans="1:33" hidden="1" x14ac:dyDescent="0.25">
      <c r="A415" s="50">
        <v>795</v>
      </c>
      <c r="B415" s="10" t="s">
        <v>316</v>
      </c>
      <c r="C415" s="51">
        <v>44927</v>
      </c>
      <c r="D415" s="51">
        <v>73415</v>
      </c>
      <c r="E415" s="18" t="str">
        <f t="shared" si="51"/>
        <v>795 Pelargonien</v>
      </c>
      <c r="F415" s="82"/>
      <c r="H415" s="17"/>
      <c r="I415" s="17"/>
      <c r="J415" s="17"/>
      <c r="K415" s="17"/>
      <c r="L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</row>
    <row r="416" spans="1:33" hidden="1" x14ac:dyDescent="0.25">
      <c r="A416" s="50">
        <v>796</v>
      </c>
      <c r="B416" s="10" t="s">
        <v>317</v>
      </c>
      <c r="C416" s="51">
        <v>44927</v>
      </c>
      <c r="D416" s="51">
        <v>73415</v>
      </c>
      <c r="E416" s="18" t="str">
        <f t="shared" si="51"/>
        <v>796 Fetthenne,Mauerpfeffer (Sedum)</v>
      </c>
      <c r="F416" s="82"/>
      <c r="H416" s="17"/>
      <c r="I416" s="17"/>
      <c r="J416" s="17"/>
      <c r="K416" s="17"/>
      <c r="L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</row>
    <row r="417" spans="1:33" hidden="1" x14ac:dyDescent="0.25">
      <c r="A417" s="50">
        <v>797</v>
      </c>
      <c r="B417" s="10" t="s">
        <v>318</v>
      </c>
      <c r="C417" s="51">
        <v>44927</v>
      </c>
      <c r="D417" s="51">
        <v>73415</v>
      </c>
      <c r="E417" s="18" t="str">
        <f t="shared" si="51"/>
        <v>797 Rhizinus</v>
      </c>
      <c r="F417" s="82"/>
      <c r="H417" s="17"/>
      <c r="I417" s="17"/>
      <c r="J417" s="17"/>
      <c r="K417" s="17"/>
      <c r="L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</row>
    <row r="418" spans="1:33" hidden="1" x14ac:dyDescent="0.25">
      <c r="A418" s="50">
        <v>798</v>
      </c>
      <c r="B418" s="10" t="s">
        <v>319</v>
      </c>
      <c r="C418" s="51">
        <v>44927</v>
      </c>
      <c r="D418" s="51">
        <v>73415</v>
      </c>
      <c r="E418" s="18" t="str">
        <f t="shared" si="51"/>
        <v>798 Ramtillkraut</v>
      </c>
      <c r="F418" s="82"/>
      <c r="H418" s="17"/>
      <c r="I418" s="17"/>
      <c r="J418" s="17"/>
      <c r="K418" s="17"/>
      <c r="L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</row>
    <row r="419" spans="1:33" hidden="1" x14ac:dyDescent="0.25">
      <c r="A419" s="50">
        <v>799</v>
      </c>
      <c r="B419" s="10" t="s">
        <v>320</v>
      </c>
      <c r="C419" s="51">
        <v>44927</v>
      </c>
      <c r="D419" s="51">
        <v>73415</v>
      </c>
      <c r="E419" s="18" t="str">
        <f t="shared" si="51"/>
        <v>799 Husarenknopf (Sanvitalia)</v>
      </c>
      <c r="F419" s="82"/>
      <c r="H419" s="17"/>
      <c r="I419" s="17"/>
      <c r="J419" s="17"/>
      <c r="K419" s="17"/>
      <c r="L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</row>
    <row r="420" spans="1:33" hidden="1" x14ac:dyDescent="0.25">
      <c r="A420" s="50">
        <v>801</v>
      </c>
      <c r="B420" s="10" t="s">
        <v>321</v>
      </c>
      <c r="C420" s="51">
        <v>44927</v>
      </c>
      <c r="D420" s="51">
        <v>73415</v>
      </c>
      <c r="E420" s="18" t="str">
        <f t="shared" si="51"/>
        <v>801 Energiepflanze einer Gattung/Art, die in der aktuellen Liste nicht aufgeführt ist</v>
      </c>
      <c r="F420" s="82"/>
      <c r="H420" s="17"/>
      <c r="I420" s="17"/>
      <c r="J420" s="17"/>
      <c r="K420" s="17"/>
      <c r="L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</row>
    <row r="421" spans="1:33" hidden="1" x14ac:dyDescent="0.25">
      <c r="A421" s="50">
        <v>803</v>
      </c>
      <c r="B421" s="10" t="s">
        <v>85</v>
      </c>
      <c r="C421" s="51">
        <v>44927</v>
      </c>
      <c r="D421" s="51">
        <v>73415</v>
      </c>
      <c r="E421" s="18" t="str">
        <f t="shared" si="51"/>
        <v>803 Sudangras</v>
      </c>
      <c r="F421" s="82"/>
      <c r="H421" s="17"/>
      <c r="I421" s="17"/>
      <c r="J421" s="17"/>
      <c r="K421" s="17"/>
      <c r="L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</row>
    <row r="422" spans="1:33" hidden="1" x14ac:dyDescent="0.25">
      <c r="A422" s="50">
        <v>866</v>
      </c>
      <c r="B422" s="10" t="s">
        <v>322</v>
      </c>
      <c r="C422" s="51">
        <v>44927</v>
      </c>
      <c r="D422" s="51">
        <v>73415</v>
      </c>
      <c r="E422" s="18" t="str">
        <f t="shared" si="51"/>
        <v>866 Pflanzenmischungen mit Hanf</v>
      </c>
      <c r="F422" s="82"/>
      <c r="H422" s="17"/>
      <c r="I422" s="17"/>
      <c r="J422" s="17"/>
      <c r="K422" s="17"/>
      <c r="L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</row>
    <row r="423" spans="1:33" hidden="1" x14ac:dyDescent="0.25">
      <c r="A423" s="50">
        <v>871</v>
      </c>
      <c r="B423" s="10" t="s">
        <v>323</v>
      </c>
      <c r="C423" s="51">
        <v>44927</v>
      </c>
      <c r="D423" s="51">
        <v>73415</v>
      </c>
      <c r="E423" s="18" t="str">
        <f t="shared" si="51"/>
        <v>871 Wildpflanzenmischung zur Energieerzeugung</v>
      </c>
      <c r="F423" s="82"/>
      <c r="H423" s="17"/>
      <c r="I423" s="17"/>
      <c r="J423" s="17"/>
      <c r="K423" s="17"/>
      <c r="L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</row>
    <row r="424" spans="1:33" hidden="1" x14ac:dyDescent="0.25">
      <c r="A424" s="50">
        <v>910</v>
      </c>
      <c r="B424" s="10" t="s">
        <v>324</v>
      </c>
      <c r="C424" s="55">
        <v>44927</v>
      </c>
      <c r="D424" s="55">
        <v>73415</v>
      </c>
      <c r="E424" s="18" t="str">
        <f t="shared" si="51"/>
        <v>910 Wildäsungsfläche</v>
      </c>
      <c r="F424" s="82"/>
      <c r="H424" s="17"/>
      <c r="I424" s="17"/>
      <c r="J424" s="17"/>
      <c r="K424" s="17"/>
      <c r="L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</row>
    <row r="425" spans="1:33" hidden="1" x14ac:dyDescent="0.25">
      <c r="A425" s="50">
        <v>911</v>
      </c>
      <c r="B425" s="10" t="s">
        <v>105</v>
      </c>
      <c r="C425" s="138"/>
      <c r="D425" s="138"/>
      <c r="E425" s="18" t="str">
        <f t="shared" si="51"/>
        <v>911 (Beta-)Rübensamenvermehrung</v>
      </c>
      <c r="F425" s="82"/>
      <c r="H425" s="17"/>
      <c r="I425" s="17"/>
      <c r="J425" s="17"/>
      <c r="K425" s="17"/>
      <c r="L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</row>
    <row r="426" spans="1:33" hidden="1" x14ac:dyDescent="0.25">
      <c r="A426" s="50">
        <v>912</v>
      </c>
      <c r="B426" s="10" t="s">
        <v>325</v>
      </c>
      <c r="C426" s="138"/>
      <c r="D426" s="138"/>
      <c r="E426" s="18" t="str">
        <f t="shared" si="51"/>
        <v>912 Grassamenvermehrung</v>
      </c>
      <c r="F426" s="82"/>
      <c r="H426" s="17"/>
      <c r="I426" s="17"/>
      <c r="J426" s="17"/>
      <c r="K426" s="17"/>
      <c r="L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</row>
    <row r="427" spans="1:33" hidden="1" x14ac:dyDescent="0.25">
      <c r="A427" s="50">
        <v>913</v>
      </c>
      <c r="B427" s="10" t="s">
        <v>326</v>
      </c>
      <c r="C427" s="138"/>
      <c r="D427" s="138"/>
      <c r="E427" s="18" t="str">
        <f t="shared" si="51"/>
        <v>913 Wildsamenvermehrung</v>
      </c>
      <c r="F427" s="82"/>
      <c r="H427" s="17"/>
      <c r="I427" s="17"/>
      <c r="J427" s="17"/>
      <c r="K427" s="17"/>
      <c r="L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</row>
    <row r="428" spans="1:33" hidden="1" x14ac:dyDescent="0.25">
      <c r="A428" s="50">
        <v>914</v>
      </c>
      <c r="B428" s="10" t="s">
        <v>327</v>
      </c>
      <c r="C428" s="138"/>
      <c r="D428" s="138"/>
      <c r="E428" s="18" t="str">
        <f t="shared" si="51"/>
        <v>914 Versuchsflächen mit mehreren beihilfefähigen Kulturarten</v>
      </c>
      <c r="F428" s="82"/>
      <c r="H428" s="17"/>
      <c r="I428" s="17"/>
      <c r="J428" s="17"/>
      <c r="K428" s="17"/>
      <c r="L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</row>
    <row r="429" spans="1:33" hidden="1" x14ac:dyDescent="0.25">
      <c r="A429" s="50">
        <v>917</v>
      </c>
      <c r="B429" s="10" t="s">
        <v>328</v>
      </c>
      <c r="C429" s="138"/>
      <c r="D429" s="138"/>
      <c r="E429" s="18" t="str">
        <f t="shared" si="51"/>
        <v>917 Mischkulturen</v>
      </c>
      <c r="F429" s="82"/>
      <c r="H429" s="17"/>
      <c r="I429" s="17"/>
      <c r="J429" s="17"/>
      <c r="K429" s="17"/>
      <c r="L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</row>
    <row r="430" spans="1:33" hidden="1" x14ac:dyDescent="0.25">
      <c r="A430" s="50">
        <v>941</v>
      </c>
      <c r="B430" s="10" t="s">
        <v>329</v>
      </c>
      <c r="C430" s="138"/>
      <c r="D430" s="138"/>
      <c r="E430" s="18" t="str">
        <f t="shared" si="51"/>
        <v>941 Gründüngung im Hauptfruchtanbau</v>
      </c>
      <c r="F430" s="82"/>
      <c r="H430" s="17"/>
      <c r="I430" s="17"/>
      <c r="J430" s="17"/>
      <c r="K430" s="17"/>
      <c r="L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</row>
    <row r="431" spans="1:33" hidden="1" x14ac:dyDescent="0.25">
      <c r="A431" s="50">
        <v>999</v>
      </c>
      <c r="B431" s="10" t="s">
        <v>330</v>
      </c>
      <c r="C431" s="138"/>
      <c r="D431" s="138"/>
      <c r="E431" s="18" t="str">
        <f t="shared" si="51"/>
        <v>999 Ackerkultur einer Gattung/Art, die in der aktuellen Liste nicht aufgeführt ist</v>
      </c>
      <c r="F431" s="82"/>
      <c r="H431" s="17"/>
      <c r="I431" s="17"/>
      <c r="J431" s="17"/>
      <c r="K431" s="17"/>
      <c r="L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</row>
    <row r="432" spans="1:33" hidden="1" x14ac:dyDescent="0.25">
      <c r="A432" s="60"/>
      <c r="B432" s="59"/>
      <c r="C432" s="138"/>
      <c r="D432" s="138"/>
      <c r="E432" s="18"/>
      <c r="F432" s="82"/>
      <c r="H432" s="17"/>
      <c r="I432" s="17"/>
      <c r="J432" s="17"/>
      <c r="K432" s="17"/>
      <c r="L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</row>
    <row r="433" spans="1:33" hidden="1" x14ac:dyDescent="0.25">
      <c r="A433" s="60"/>
      <c r="B433" s="59"/>
      <c r="C433" s="138"/>
      <c r="D433" s="138"/>
      <c r="E433" s="18"/>
      <c r="F433" s="82"/>
      <c r="H433" s="17"/>
      <c r="I433" s="17"/>
      <c r="J433" s="17"/>
      <c r="K433" s="17"/>
      <c r="L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</row>
    <row r="434" spans="1:33" hidden="1" x14ac:dyDescent="0.25">
      <c r="A434" s="60"/>
      <c r="B434" s="59"/>
      <c r="C434" s="138"/>
      <c r="D434" s="138"/>
      <c r="E434" s="18"/>
      <c r="F434" s="82"/>
      <c r="H434" s="17"/>
      <c r="I434" s="17"/>
      <c r="J434" s="17"/>
      <c r="K434" s="17"/>
      <c r="L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</row>
    <row r="435" spans="1:33" hidden="1" x14ac:dyDescent="0.25">
      <c r="A435" s="60"/>
      <c r="B435" s="59"/>
      <c r="C435" s="138"/>
      <c r="D435" s="138"/>
      <c r="E435" s="18"/>
      <c r="F435" s="82"/>
      <c r="H435" s="17"/>
      <c r="I435" s="17"/>
      <c r="J435" s="17"/>
      <c r="K435" s="17"/>
      <c r="L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</row>
    <row r="436" spans="1:33" hidden="1" x14ac:dyDescent="0.25">
      <c r="A436" s="60"/>
      <c r="B436" s="59"/>
      <c r="C436" s="138"/>
      <c r="D436" s="138"/>
      <c r="E436" s="18"/>
      <c r="F436" s="82"/>
      <c r="H436" s="17"/>
      <c r="I436" s="17"/>
      <c r="J436" s="17"/>
      <c r="K436" s="17"/>
      <c r="L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</row>
    <row r="437" spans="1:33" hidden="1" x14ac:dyDescent="0.25">
      <c r="A437" s="60"/>
      <c r="B437" s="59"/>
      <c r="C437" s="138"/>
      <c r="D437" s="138"/>
      <c r="E437" s="18"/>
      <c r="F437" s="82"/>
      <c r="H437" s="17"/>
      <c r="I437" s="17"/>
      <c r="J437" s="17"/>
      <c r="K437" s="17"/>
      <c r="L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</row>
    <row r="438" spans="1:33" hidden="1" x14ac:dyDescent="0.25">
      <c r="A438" s="60"/>
      <c r="B438" s="59"/>
      <c r="C438" s="138"/>
      <c r="D438" s="138"/>
      <c r="E438" s="18"/>
      <c r="F438" s="82"/>
      <c r="H438" s="17"/>
      <c r="I438" s="17"/>
      <c r="J438" s="17"/>
      <c r="K438" s="17"/>
      <c r="L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</row>
    <row r="439" spans="1:33" hidden="1" x14ac:dyDescent="0.25">
      <c r="A439" s="47" t="s">
        <v>26</v>
      </c>
      <c r="B439" s="47" t="s">
        <v>27</v>
      </c>
      <c r="C439" s="47" t="s">
        <v>28</v>
      </c>
      <c r="D439" s="47" t="s">
        <v>1</v>
      </c>
      <c r="E439" s="18"/>
      <c r="F439" s="83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</row>
    <row r="440" spans="1:33" hidden="1" x14ac:dyDescent="0.25">
      <c r="A440" s="48">
        <v>865</v>
      </c>
      <c r="B440" s="47" t="s">
        <v>338</v>
      </c>
      <c r="C440" s="48">
        <v>2023</v>
      </c>
      <c r="D440" s="47" t="s">
        <v>339</v>
      </c>
      <c r="E440" s="18"/>
      <c r="F440" s="83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</row>
    <row r="441" spans="1:33" hidden="1" x14ac:dyDescent="0.25">
      <c r="A441" s="179" t="s">
        <v>31</v>
      </c>
      <c r="B441" s="179"/>
      <c r="C441" s="179"/>
      <c r="D441" s="179"/>
      <c r="E441" s="18"/>
      <c r="F441" s="83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</row>
    <row r="442" spans="1:33" hidden="1" x14ac:dyDescent="0.25">
      <c r="A442" s="87" t="s">
        <v>32</v>
      </c>
      <c r="B442" s="87" t="s">
        <v>33</v>
      </c>
      <c r="C442" s="87" t="s">
        <v>34</v>
      </c>
      <c r="D442" s="87" t="s">
        <v>35</v>
      </c>
      <c r="E442" s="18"/>
      <c r="F442" s="83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</row>
    <row r="443" spans="1:33" hidden="1" x14ac:dyDescent="0.25">
      <c r="A443" s="50">
        <v>41</v>
      </c>
      <c r="B443" s="10" t="s">
        <v>134</v>
      </c>
      <c r="C443" s="51">
        <v>42370</v>
      </c>
      <c r="D443" s="51">
        <v>73415</v>
      </c>
      <c r="E443" s="18" t="str">
        <f t="shared" si="51"/>
        <v>41 Wiesen Umwandlung AUKM (Ackerstatus)</v>
      </c>
      <c r="F443" s="83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</row>
    <row r="444" spans="1:33" hidden="1" x14ac:dyDescent="0.25">
      <c r="A444" s="50">
        <v>42</v>
      </c>
      <c r="B444" s="10" t="s">
        <v>135</v>
      </c>
      <c r="C444" s="51">
        <v>42370</v>
      </c>
      <c r="D444" s="51">
        <v>73415</v>
      </c>
      <c r="E444" s="18" t="str">
        <f t="shared" si="51"/>
        <v>42 Mähweiden Umwandlung AUKM (Ackerstatus)</v>
      </c>
      <c r="F444" s="83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</row>
    <row r="445" spans="1:33" hidden="1" x14ac:dyDescent="0.25">
      <c r="A445" s="50">
        <v>43</v>
      </c>
      <c r="B445" s="10" t="s">
        <v>136</v>
      </c>
      <c r="C445" s="51">
        <v>42370</v>
      </c>
      <c r="D445" s="51">
        <v>73415</v>
      </c>
      <c r="E445" s="18" t="str">
        <f t="shared" si="51"/>
        <v>43 Weiden Umwandlung AUKM (Ackerstatus)</v>
      </c>
      <c r="F445" s="83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</row>
    <row r="446" spans="1:33" hidden="1" x14ac:dyDescent="0.25">
      <c r="A446" s="50">
        <v>44</v>
      </c>
      <c r="B446" s="10" t="s">
        <v>137</v>
      </c>
      <c r="C446" s="51">
        <v>42736</v>
      </c>
      <c r="D446" s="51">
        <v>73415</v>
      </c>
      <c r="E446" s="18" t="str">
        <f t="shared" si="51"/>
        <v>44 Hutung Umwandlung AUKM (Ackerstatus)</v>
      </c>
      <c r="F446" s="83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</row>
    <row r="447" spans="1:33" hidden="1" x14ac:dyDescent="0.25">
      <c r="A447" s="50">
        <v>48</v>
      </c>
      <c r="B447" s="10" t="s">
        <v>138</v>
      </c>
      <c r="C447" s="51">
        <v>42736</v>
      </c>
      <c r="D447" s="51">
        <v>73415</v>
      </c>
      <c r="E447" s="18" t="str">
        <f t="shared" si="51"/>
        <v>48 Streuobstwiese Umwandlung AUKM (Ackerstatus)</v>
      </c>
      <c r="F447" s="83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</row>
    <row r="448" spans="1:33" hidden="1" x14ac:dyDescent="0.25">
      <c r="A448" s="50">
        <v>422</v>
      </c>
      <c r="B448" s="10" t="s">
        <v>154</v>
      </c>
      <c r="C448" s="51">
        <v>42370</v>
      </c>
      <c r="D448" s="51">
        <v>73415</v>
      </c>
      <c r="E448" s="18" t="str">
        <f t="shared" si="51"/>
        <v>422 Kleegras</v>
      </c>
      <c r="F448" s="83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</row>
    <row r="449" spans="1:33" hidden="1" x14ac:dyDescent="0.25">
      <c r="A449" s="50">
        <v>424</v>
      </c>
      <c r="B449" s="10" t="s">
        <v>155</v>
      </c>
      <c r="C449" s="51">
        <v>42370</v>
      </c>
      <c r="D449" s="51">
        <v>73415</v>
      </c>
      <c r="E449" s="18" t="str">
        <f t="shared" si="51"/>
        <v>424 Ackergras</v>
      </c>
      <c r="F449" s="83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</row>
    <row r="450" spans="1:33" hidden="1" x14ac:dyDescent="0.25">
      <c r="A450" s="50">
        <v>433</v>
      </c>
      <c r="B450" s="10" t="s">
        <v>156</v>
      </c>
      <c r="C450" s="51">
        <v>42370</v>
      </c>
      <c r="D450" s="51">
        <v>73415</v>
      </c>
      <c r="E450" s="18" t="str">
        <f t="shared" si="51"/>
        <v>433 Luzerne-Gras Mischung</v>
      </c>
      <c r="F450" s="83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</row>
    <row r="451" spans="1:33" hidden="1" x14ac:dyDescent="0.25">
      <c r="A451" s="50">
        <v>441</v>
      </c>
      <c r="B451" s="10" t="s">
        <v>157</v>
      </c>
      <c r="C451" s="51">
        <v>42370</v>
      </c>
      <c r="D451" s="51">
        <v>73415</v>
      </c>
      <c r="E451" s="18" t="str">
        <f t="shared" si="51"/>
        <v>441 Wiesen (Grünlandneueinsaat 1. bis inkl. 5. Jahr)</v>
      </c>
      <c r="F451" s="83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</row>
    <row r="452" spans="1:33" hidden="1" x14ac:dyDescent="0.25">
      <c r="A452" s="50">
        <v>442</v>
      </c>
      <c r="B452" s="10" t="s">
        <v>158</v>
      </c>
      <c r="C452" s="51">
        <v>42370</v>
      </c>
      <c r="D452" s="51">
        <v>73415</v>
      </c>
      <c r="E452" s="18" t="str">
        <f t="shared" si="51"/>
        <v>442 Mähweiden (Grünlandneueinsaat 1. bis inkl. 5. Jahr)</v>
      </c>
      <c r="F452" s="83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</row>
    <row r="453" spans="1:33" hidden="1" x14ac:dyDescent="0.25">
      <c r="A453" s="50">
        <v>443</v>
      </c>
      <c r="B453" s="10" t="s">
        <v>159</v>
      </c>
      <c r="C453" s="51">
        <v>42370</v>
      </c>
      <c r="D453" s="51">
        <v>73415</v>
      </c>
      <c r="E453" s="18" t="str">
        <f t="shared" si="51"/>
        <v>443 Weiden (Grünlandneueinsaat 1 bis inkl. 5. Jahr)</v>
      </c>
      <c r="F453" s="83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</row>
    <row r="454" spans="1:33" hidden="1" x14ac:dyDescent="0.25">
      <c r="A454" s="47" t="s">
        <v>26</v>
      </c>
      <c r="B454" s="47" t="s">
        <v>27</v>
      </c>
      <c r="C454" s="47" t="s">
        <v>28</v>
      </c>
      <c r="D454" s="47" t="s">
        <v>1</v>
      </c>
      <c r="E454" s="18"/>
      <c r="F454" s="83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</row>
    <row r="455" spans="1:33" hidden="1" x14ac:dyDescent="0.25">
      <c r="A455" s="48">
        <v>863</v>
      </c>
      <c r="B455" s="47" t="s">
        <v>358</v>
      </c>
      <c r="C455" s="48">
        <v>2023</v>
      </c>
      <c r="D455" s="47" t="s">
        <v>359</v>
      </c>
      <c r="E455" s="18"/>
      <c r="F455" s="83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</row>
    <row r="456" spans="1:33" hidden="1" x14ac:dyDescent="0.25">
      <c r="A456" s="179" t="s">
        <v>31</v>
      </c>
      <c r="B456" s="179"/>
      <c r="C456" s="179"/>
      <c r="D456" s="179"/>
      <c r="E456" s="18"/>
      <c r="F456" s="83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</row>
    <row r="457" spans="1:33" hidden="1" x14ac:dyDescent="0.25">
      <c r="A457" s="88" t="s">
        <v>32</v>
      </c>
      <c r="B457" s="88" t="s">
        <v>33</v>
      </c>
      <c r="C457" s="116" t="s">
        <v>34</v>
      </c>
      <c r="D457" s="116" t="s">
        <v>35</v>
      </c>
      <c r="E457" s="18"/>
      <c r="F457" s="83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</row>
    <row r="458" spans="1:33" hidden="1" x14ac:dyDescent="0.25">
      <c r="A458" s="50">
        <v>62</v>
      </c>
      <c r="B458" s="10" t="s">
        <v>342</v>
      </c>
      <c r="C458" s="51">
        <v>42370</v>
      </c>
      <c r="D458" s="51">
        <v>73415</v>
      </c>
      <c r="E458" s="18" t="str">
        <f t="shared" si="51"/>
        <v>62 GLÖZ8 Brache (Selbstbegrünung)</v>
      </c>
      <c r="F458" s="83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</row>
    <row r="459" spans="1:33" hidden="1" x14ac:dyDescent="0.25">
      <c r="A459" s="50">
        <v>66</v>
      </c>
      <c r="B459" s="10" t="s">
        <v>343</v>
      </c>
      <c r="C459" s="51">
        <v>43101</v>
      </c>
      <c r="D459" s="51">
        <v>73415</v>
      </c>
      <c r="E459" s="18" t="str">
        <f t="shared" si="51"/>
        <v>66 GLÖZ8 Brache (aktive Begrünung)</v>
      </c>
      <c r="F459" s="83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</row>
    <row r="460" spans="1:33" hidden="1" x14ac:dyDescent="0.25">
      <c r="A460" s="50">
        <v>88</v>
      </c>
      <c r="B460" s="10" t="s">
        <v>344</v>
      </c>
      <c r="C460" s="51">
        <v>44927</v>
      </c>
      <c r="D460" s="51">
        <v>73415</v>
      </c>
      <c r="E460" s="18" t="str">
        <f t="shared" si="51"/>
        <v>88 ÖR 1a Brache (Selbst-/Begrünung)</v>
      </c>
      <c r="F460" s="83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</row>
    <row r="461" spans="1:33" hidden="1" x14ac:dyDescent="0.25">
      <c r="A461" s="50">
        <v>89</v>
      </c>
      <c r="B461" s="10" t="s">
        <v>345</v>
      </c>
      <c r="C461" s="51">
        <v>44927</v>
      </c>
      <c r="D461" s="51">
        <v>73415</v>
      </c>
      <c r="E461" s="18" t="str">
        <f t="shared" si="51"/>
        <v>89 ÖR 1b Blühstreifen auf AL</v>
      </c>
      <c r="F461" s="83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</row>
    <row r="462" spans="1:33" hidden="1" x14ac:dyDescent="0.25">
      <c r="A462" s="50">
        <v>90</v>
      </c>
      <c r="B462" s="10" t="s">
        <v>346</v>
      </c>
      <c r="C462" s="51">
        <v>44927</v>
      </c>
      <c r="D462" s="51">
        <v>73415</v>
      </c>
      <c r="E462" s="18" t="str">
        <f t="shared" si="51"/>
        <v>90 ÖR 1b Blühfläche auf AL</v>
      </c>
      <c r="F462" s="83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</row>
    <row r="463" spans="1:33" hidden="1" x14ac:dyDescent="0.25">
      <c r="A463" s="50">
        <v>573</v>
      </c>
      <c r="B463" s="10" t="s">
        <v>347</v>
      </c>
      <c r="C463" s="51">
        <v>42370</v>
      </c>
      <c r="D463" s="51">
        <v>73415</v>
      </c>
      <c r="E463" s="18" t="str">
        <f t="shared" si="51"/>
        <v>573 Gewässerrandstreifen</v>
      </c>
      <c r="F463" s="83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</row>
    <row r="464" spans="1:33" hidden="1" x14ac:dyDescent="0.25">
      <c r="A464" s="50">
        <v>590</v>
      </c>
      <c r="B464" s="10" t="s">
        <v>348</v>
      </c>
      <c r="C464" s="51">
        <v>42370</v>
      </c>
      <c r="D464" s="51">
        <v>73415</v>
      </c>
      <c r="E464" s="18" t="str">
        <f t="shared" si="51"/>
        <v>590 Ackerbrache mit jährlicher Einsaat von Blühmischungen</v>
      </c>
      <c r="F464" s="83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</row>
    <row r="465" spans="1:33" hidden="1" x14ac:dyDescent="0.25">
      <c r="A465" s="50">
        <v>591</v>
      </c>
      <c r="B465" s="10" t="s">
        <v>349</v>
      </c>
      <c r="C465" s="51">
        <v>42370</v>
      </c>
      <c r="D465" s="51">
        <v>73415</v>
      </c>
      <c r="E465" s="18" t="str">
        <f t="shared" si="51"/>
        <v>591 Ackerland aus der Erzeugung genommen</v>
      </c>
      <c r="F465" s="83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</row>
    <row r="466" spans="1:33" hidden="1" x14ac:dyDescent="0.25">
      <c r="A466" s="50">
        <v>595</v>
      </c>
      <c r="B466" s="10" t="s">
        <v>350</v>
      </c>
      <c r="C466" s="51">
        <v>43101</v>
      </c>
      <c r="D466" s="51">
        <v>73415</v>
      </c>
      <c r="E466" s="18" t="str">
        <f t="shared" si="51"/>
        <v>595 Ackerbrache mit mehrjährigen Blühmischungen</v>
      </c>
      <c r="F466" s="83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</row>
    <row r="467" spans="1:33" hidden="1" x14ac:dyDescent="0.25">
      <c r="A467" s="50">
        <v>844</v>
      </c>
      <c r="B467" s="10" t="s">
        <v>351</v>
      </c>
      <c r="C467" s="51">
        <v>42370</v>
      </c>
      <c r="D467" s="51">
        <v>73415</v>
      </c>
      <c r="E467" s="18" t="str">
        <f t="shared" si="51"/>
        <v>844 unbestockte Rebfläche</v>
      </c>
      <c r="F467" s="83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</row>
    <row r="468" spans="1:33" hidden="1" x14ac:dyDescent="0.25">
      <c r="A468" s="50">
        <v>849</v>
      </c>
      <c r="B468" s="10" t="s">
        <v>352</v>
      </c>
      <c r="C468" s="51">
        <v>42370</v>
      </c>
      <c r="D468" s="51">
        <v>73415</v>
      </c>
      <c r="E468" s="18" t="str">
        <f t="shared" si="51"/>
        <v>849 Weinbergsbrache (AUKM)</v>
      </c>
      <c r="F468" s="83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</row>
    <row r="469" spans="1:33" hidden="1" x14ac:dyDescent="0.25">
      <c r="A469" s="50">
        <v>859</v>
      </c>
      <c r="B469" s="10" t="s">
        <v>353</v>
      </c>
      <c r="C469" s="51">
        <v>42370</v>
      </c>
      <c r="D469" s="51">
        <v>73415</v>
      </c>
      <c r="E469" s="18" t="str">
        <f t="shared" si="51"/>
        <v>859 Hopfen vorübergehend stillgelegt (Gerüst steht noch)</v>
      </c>
      <c r="F469" s="83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</row>
    <row r="470" spans="1:33" hidden="1" x14ac:dyDescent="0.25">
      <c r="A470" s="50">
        <v>915</v>
      </c>
      <c r="B470" s="10" t="s">
        <v>354</v>
      </c>
      <c r="C470" s="51">
        <v>42370</v>
      </c>
      <c r="D470" s="51">
        <v>73415</v>
      </c>
      <c r="E470" s="18" t="str">
        <f t="shared" si="51"/>
        <v>915 Ackerrandstreifen</v>
      </c>
      <c r="F470" s="83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</row>
    <row r="471" spans="1:33" hidden="1" x14ac:dyDescent="0.25">
      <c r="A471" s="50">
        <v>928</v>
      </c>
      <c r="B471" s="10" t="s">
        <v>355</v>
      </c>
      <c r="C471" s="51">
        <v>42370</v>
      </c>
      <c r="D471" s="51">
        <v>73415</v>
      </c>
      <c r="E471" s="18" t="str">
        <f t="shared" si="51"/>
        <v>928 Saum- und Bandstrukturen</v>
      </c>
      <c r="F471" s="83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</row>
    <row r="472" spans="1:33" hidden="1" x14ac:dyDescent="0.25">
      <c r="A472" s="47" t="s">
        <v>26</v>
      </c>
      <c r="B472" s="47" t="s">
        <v>27</v>
      </c>
      <c r="C472" s="47" t="s">
        <v>28</v>
      </c>
      <c r="D472" s="47" t="s">
        <v>1</v>
      </c>
      <c r="E472" s="18"/>
      <c r="F472" s="83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</row>
    <row r="473" spans="1:33" hidden="1" x14ac:dyDescent="0.25">
      <c r="A473" s="48">
        <v>946</v>
      </c>
      <c r="B473" s="47" t="s">
        <v>367</v>
      </c>
      <c r="C473" s="48">
        <v>2024</v>
      </c>
      <c r="D473" s="47" t="s">
        <v>368</v>
      </c>
      <c r="E473" s="18"/>
      <c r="F473" s="83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</row>
    <row r="474" spans="1:33" hidden="1" x14ac:dyDescent="0.25">
      <c r="A474" s="179" t="s">
        <v>31</v>
      </c>
      <c r="B474" s="179"/>
      <c r="C474" s="179"/>
      <c r="D474" s="179"/>
      <c r="E474" s="18"/>
      <c r="F474" s="83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</row>
    <row r="475" spans="1:33" hidden="1" x14ac:dyDescent="0.25">
      <c r="A475" s="129" t="s">
        <v>32</v>
      </c>
      <c r="B475" s="129" t="s">
        <v>33</v>
      </c>
      <c r="C475" s="129" t="s">
        <v>34</v>
      </c>
      <c r="D475" s="129" t="s">
        <v>35</v>
      </c>
      <c r="E475" s="18"/>
      <c r="F475" s="83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</row>
    <row r="476" spans="1:33" hidden="1" x14ac:dyDescent="0.25">
      <c r="A476" s="50">
        <v>240</v>
      </c>
      <c r="B476" s="10" t="s">
        <v>43</v>
      </c>
      <c r="C476" s="51">
        <v>44927</v>
      </c>
      <c r="D476" s="51">
        <v>73415</v>
      </c>
      <c r="E476" s="18" t="str">
        <f t="shared" si="51"/>
        <v>240 Erbsen/Bohnen in Mischung</v>
      </c>
      <c r="F476" s="83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</row>
    <row r="477" spans="1:33" hidden="1" x14ac:dyDescent="0.25">
      <c r="A477" s="50">
        <v>250</v>
      </c>
      <c r="B477" s="10" t="s">
        <v>44</v>
      </c>
      <c r="C477" s="51">
        <v>44927</v>
      </c>
      <c r="D477" s="51">
        <v>73415</v>
      </c>
      <c r="E477" s="18" t="str">
        <f t="shared" si="51"/>
        <v>250 Gemenge Leguminosen/Getreide (Leguminose überwiegt)</v>
      </c>
      <c r="F477" s="83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</row>
    <row r="478" spans="1:33" hidden="1" x14ac:dyDescent="0.25">
      <c r="A478" s="50">
        <v>425</v>
      </c>
      <c r="B478" s="10" t="s">
        <v>48</v>
      </c>
      <c r="C478" s="51">
        <v>44927</v>
      </c>
      <c r="D478" s="51">
        <v>73415</v>
      </c>
      <c r="E478" s="18" t="str">
        <f t="shared" si="51"/>
        <v>425 Klee-Luzerne-Gemisch</v>
      </c>
      <c r="F478" s="83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</row>
    <row r="479" spans="1:33" hidden="1" x14ac:dyDescent="0.25">
      <c r="A479" s="50">
        <v>432</v>
      </c>
      <c r="B479" s="10" t="s">
        <v>54</v>
      </c>
      <c r="C479" s="51">
        <v>44927</v>
      </c>
      <c r="D479" s="51">
        <v>73415</v>
      </c>
      <c r="E479" s="18" t="str">
        <f t="shared" si="51"/>
        <v>432 Kleemischung aus NC 421,427,431</v>
      </c>
      <c r="F479" s="83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</row>
    <row r="480" spans="1:33" hidden="1" x14ac:dyDescent="0.25">
      <c r="A480" s="50">
        <v>434</v>
      </c>
      <c r="B480" s="10" t="s">
        <v>55</v>
      </c>
      <c r="C480" s="51">
        <v>44927</v>
      </c>
      <c r="D480" s="51">
        <v>73415</v>
      </c>
      <c r="E480" s="18" t="str">
        <f t="shared" ref="E480" si="52">A480&amp;" "&amp;B480</f>
        <v>434 Gras-Leguminosen Gemisch (Leguminosen überwiegen)</v>
      </c>
      <c r="F480" s="83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</row>
    <row r="481" spans="1:33" hidden="1" x14ac:dyDescent="0.25">
      <c r="A481" s="47" t="s">
        <v>26</v>
      </c>
      <c r="B481" s="47" t="s">
        <v>27</v>
      </c>
      <c r="C481" s="47" t="s">
        <v>28</v>
      </c>
      <c r="D481" s="47" t="s">
        <v>1</v>
      </c>
      <c r="E481" s="1"/>
      <c r="F481" s="83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</row>
    <row r="482" spans="1:33" hidden="1" x14ac:dyDescent="0.25">
      <c r="A482" s="48">
        <v>1446</v>
      </c>
      <c r="B482" s="47" t="s">
        <v>373</v>
      </c>
      <c r="C482" s="48">
        <v>2023</v>
      </c>
      <c r="D482" s="47" t="s">
        <v>374</v>
      </c>
      <c r="E482" s="1"/>
      <c r="F482" s="83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</row>
    <row r="483" spans="1:33" hidden="1" x14ac:dyDescent="0.25">
      <c r="A483" s="179" t="s">
        <v>31</v>
      </c>
      <c r="B483" s="179"/>
      <c r="C483" s="179"/>
      <c r="D483" s="179"/>
      <c r="E483" s="1"/>
      <c r="F483" s="83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</row>
    <row r="484" spans="1:33" hidden="1" x14ac:dyDescent="0.25">
      <c r="A484" s="129" t="s">
        <v>32</v>
      </c>
      <c r="B484" s="129" t="s">
        <v>33</v>
      </c>
      <c r="C484" s="129" t="s">
        <v>34</v>
      </c>
      <c r="D484" s="129" t="s">
        <v>35</v>
      </c>
      <c r="E484" s="1"/>
      <c r="F484" s="83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</row>
    <row r="485" spans="1:33" hidden="1" x14ac:dyDescent="0.25">
      <c r="A485" s="50">
        <v>210</v>
      </c>
      <c r="B485" s="10" t="s">
        <v>36</v>
      </c>
      <c r="C485" s="51">
        <v>44927</v>
      </c>
      <c r="D485" s="51">
        <v>73415</v>
      </c>
      <c r="E485" s="18" t="str">
        <f t="shared" ref="E485:E544" si="53">A485&amp;" "&amp;B485</f>
        <v>210 Erbsen (Markerbse, Schalerbse, Zuckererbse, Futtererbse, Peluschke)</v>
      </c>
      <c r="F485" s="83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</row>
    <row r="486" spans="1:33" hidden="1" x14ac:dyDescent="0.25">
      <c r="A486" s="50">
        <v>211</v>
      </c>
      <c r="B486" s="10" t="s">
        <v>37</v>
      </c>
      <c r="C486" s="51">
        <v>44927</v>
      </c>
      <c r="D486" s="51">
        <v>73415</v>
      </c>
      <c r="E486" s="18" t="str">
        <f t="shared" si="53"/>
        <v>211 Gemüseerbse</v>
      </c>
      <c r="F486" s="83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</row>
    <row r="487" spans="1:33" hidden="1" x14ac:dyDescent="0.25">
      <c r="A487" s="50">
        <v>212</v>
      </c>
      <c r="B487" s="10" t="s">
        <v>38</v>
      </c>
      <c r="C487" s="51">
        <v>44927</v>
      </c>
      <c r="D487" s="51">
        <v>45291</v>
      </c>
      <c r="E487" s="18" t="str">
        <f t="shared" si="53"/>
        <v>212 Platterbse</v>
      </c>
      <c r="F487" s="83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</row>
    <row r="488" spans="1:33" hidden="1" x14ac:dyDescent="0.25">
      <c r="A488" s="50">
        <v>220</v>
      </c>
      <c r="B488" s="10" t="s">
        <v>39</v>
      </c>
      <c r="C488" s="51">
        <v>44927</v>
      </c>
      <c r="D488" s="51">
        <v>73415</v>
      </c>
      <c r="E488" s="18" t="str">
        <f t="shared" si="53"/>
        <v>220 Ackerbohne,Puffbohne,Pferdebohne,Dicke Bohne</v>
      </c>
      <c r="G488" s="17"/>
      <c r="H488" s="17"/>
      <c r="I488" s="17"/>
      <c r="J488" s="17"/>
      <c r="K488" s="17"/>
      <c r="L488" s="17"/>
    </row>
    <row r="489" spans="1:33" hidden="1" x14ac:dyDescent="0.25">
      <c r="A489" s="50">
        <v>221</v>
      </c>
      <c r="B489" s="10" t="s">
        <v>40</v>
      </c>
      <c r="C489" s="51">
        <v>44927</v>
      </c>
      <c r="D489" s="51">
        <v>73415</v>
      </c>
      <c r="E489" s="18" t="str">
        <f t="shared" si="53"/>
        <v>221 Wicken (Pannonische, Zottelwicke, Saatwicke)</v>
      </c>
      <c r="G489" s="17"/>
      <c r="H489" s="17"/>
      <c r="I489" s="17"/>
      <c r="J489" s="17"/>
      <c r="K489" s="17"/>
      <c r="L489" s="17"/>
    </row>
    <row r="490" spans="1:33" hidden="1" x14ac:dyDescent="0.25">
      <c r="A490" s="50">
        <v>222</v>
      </c>
      <c r="B490" s="10" t="s">
        <v>41</v>
      </c>
      <c r="C490" s="51">
        <v>44927</v>
      </c>
      <c r="D490" s="51">
        <v>73415</v>
      </c>
      <c r="E490" s="18" t="str">
        <f t="shared" si="53"/>
        <v>222 Linsen</v>
      </c>
      <c r="G490" s="17"/>
      <c r="H490" s="17"/>
      <c r="I490" s="17"/>
      <c r="J490" s="17"/>
      <c r="K490" s="17"/>
      <c r="L490" s="17"/>
    </row>
    <row r="491" spans="1:33" hidden="1" x14ac:dyDescent="0.25">
      <c r="A491" s="50">
        <v>230</v>
      </c>
      <c r="B491" s="10" t="s">
        <v>42</v>
      </c>
      <c r="C491" s="51">
        <v>44927</v>
      </c>
      <c r="D491" s="51">
        <v>73415</v>
      </c>
      <c r="E491" s="18" t="str">
        <f t="shared" si="53"/>
        <v>230 Lupinen (Süßlupine, weiße Lupine, blaue/schmalblättrige Lupine, gelbe Lupine, anden Lupine)</v>
      </c>
      <c r="G491" s="17"/>
      <c r="H491" s="17"/>
      <c r="I491" s="17"/>
      <c r="J491" s="17"/>
      <c r="K491" s="17"/>
      <c r="L491" s="17"/>
    </row>
    <row r="492" spans="1:33" hidden="1" x14ac:dyDescent="0.25">
      <c r="A492" s="50">
        <v>240</v>
      </c>
      <c r="B492" s="10" t="s">
        <v>43</v>
      </c>
      <c r="C492" s="51">
        <v>44927</v>
      </c>
      <c r="D492" s="51">
        <v>73415</v>
      </c>
      <c r="E492" s="18" t="str">
        <f t="shared" si="53"/>
        <v>240 Erbsen/Bohnen in Mischung</v>
      </c>
      <c r="G492" s="17"/>
      <c r="H492" s="17"/>
      <c r="I492" s="17"/>
      <c r="J492" s="17"/>
      <c r="K492" s="17"/>
      <c r="L492" s="17"/>
    </row>
    <row r="493" spans="1:33" hidden="1" x14ac:dyDescent="0.25">
      <c r="A493" s="50">
        <v>250</v>
      </c>
      <c r="B493" s="10" t="s">
        <v>44</v>
      </c>
      <c r="C493" s="51">
        <v>44927</v>
      </c>
      <c r="D493" s="51">
        <v>73415</v>
      </c>
      <c r="E493" s="18" t="str">
        <f t="shared" si="53"/>
        <v>250 Gemenge Leguminosen/Getreide (Leguminose überwiegt)</v>
      </c>
      <c r="G493" s="17"/>
      <c r="H493" s="17"/>
      <c r="I493" s="17"/>
      <c r="J493" s="17"/>
      <c r="K493" s="17"/>
      <c r="L493" s="17"/>
    </row>
    <row r="494" spans="1:33" hidden="1" x14ac:dyDescent="0.25">
      <c r="A494" s="50">
        <v>330</v>
      </c>
      <c r="B494" s="10" t="s">
        <v>45</v>
      </c>
      <c r="C494" s="51">
        <v>44927</v>
      </c>
      <c r="D494" s="51">
        <v>73415</v>
      </c>
      <c r="E494" s="18" t="str">
        <f t="shared" si="53"/>
        <v>330 Sojabohnen</v>
      </c>
      <c r="G494" s="17"/>
      <c r="H494" s="17"/>
      <c r="I494" s="17"/>
      <c r="J494" s="17"/>
      <c r="K494" s="17"/>
      <c r="L494" s="17"/>
    </row>
    <row r="495" spans="1:33" hidden="1" x14ac:dyDescent="0.25">
      <c r="A495" s="50">
        <v>635</v>
      </c>
      <c r="B495" s="10" t="s">
        <v>56</v>
      </c>
      <c r="C495" s="51">
        <v>44927</v>
      </c>
      <c r="D495" s="51">
        <v>73415</v>
      </c>
      <c r="E495" s="18" t="str">
        <f t="shared" si="53"/>
        <v>635 Gartenbohne (Gartenbohne/Buschbohne/Stangenbohne, Feuerbohne/Prunkbohne)</v>
      </c>
      <c r="G495" s="17"/>
      <c r="H495" s="17"/>
      <c r="I495" s="17"/>
      <c r="J495" s="17"/>
      <c r="K495" s="17"/>
      <c r="L495" s="17"/>
    </row>
    <row r="496" spans="1:33" hidden="1" x14ac:dyDescent="0.25">
      <c r="A496" s="50">
        <v>645</v>
      </c>
      <c r="B496" s="10" t="s">
        <v>57</v>
      </c>
      <c r="C496" s="51">
        <v>44927</v>
      </c>
      <c r="D496" s="51">
        <v>73415</v>
      </c>
      <c r="E496" s="18" t="str">
        <f t="shared" si="53"/>
        <v>645 Kichererbsen</v>
      </c>
      <c r="G496" s="17"/>
      <c r="H496" s="17"/>
      <c r="I496" s="17"/>
      <c r="J496" s="17"/>
      <c r="K496" s="17"/>
      <c r="L496" s="17"/>
    </row>
    <row r="497" spans="1:12" hidden="1" x14ac:dyDescent="0.25">
      <c r="A497" s="47" t="s">
        <v>26</v>
      </c>
      <c r="B497" s="47" t="s">
        <v>27</v>
      </c>
      <c r="C497" s="47" t="s">
        <v>28</v>
      </c>
      <c r="D497" s="47" t="s">
        <v>1</v>
      </c>
      <c r="E497" s="18"/>
      <c r="G497" s="17"/>
      <c r="H497" s="17"/>
      <c r="I497" s="17"/>
      <c r="J497" s="17"/>
      <c r="K497" s="17"/>
      <c r="L497" s="17"/>
    </row>
    <row r="498" spans="1:12" hidden="1" x14ac:dyDescent="0.25">
      <c r="A498" s="48">
        <v>864</v>
      </c>
      <c r="B498" s="47" t="s">
        <v>376</v>
      </c>
      <c r="C498" s="48">
        <v>2024</v>
      </c>
      <c r="D498" s="47" t="s">
        <v>377</v>
      </c>
      <c r="E498" s="18"/>
      <c r="G498" s="17"/>
      <c r="H498" s="17"/>
      <c r="I498" s="17"/>
      <c r="J498" s="17"/>
      <c r="K498" s="17"/>
      <c r="L498" s="17"/>
    </row>
    <row r="499" spans="1:12" hidden="1" x14ac:dyDescent="0.25">
      <c r="A499" s="179" t="s">
        <v>31</v>
      </c>
      <c r="B499" s="179"/>
      <c r="C499" s="179"/>
      <c r="D499" s="179"/>
      <c r="E499" s="18"/>
      <c r="G499" s="17"/>
      <c r="H499" s="17"/>
      <c r="I499" s="17"/>
      <c r="J499" s="17"/>
      <c r="K499" s="17"/>
      <c r="L499" s="17"/>
    </row>
    <row r="500" spans="1:12" hidden="1" x14ac:dyDescent="0.25">
      <c r="A500" s="132" t="s">
        <v>32</v>
      </c>
      <c r="B500" s="132" t="s">
        <v>33</v>
      </c>
      <c r="C500" s="132" t="s">
        <v>34</v>
      </c>
      <c r="D500" s="132" t="s">
        <v>35</v>
      </c>
      <c r="E500" s="18"/>
      <c r="G500" s="17"/>
      <c r="H500" s="17"/>
      <c r="I500" s="17"/>
      <c r="J500" s="17"/>
      <c r="K500" s="17"/>
      <c r="L500" s="17"/>
    </row>
    <row r="501" spans="1:12" hidden="1" x14ac:dyDescent="0.25">
      <c r="A501" s="50">
        <v>150</v>
      </c>
      <c r="B501" s="10" t="s">
        <v>79</v>
      </c>
      <c r="C501" s="51">
        <v>44927</v>
      </c>
      <c r="D501" s="51">
        <v>73415</v>
      </c>
      <c r="E501" s="18" t="str">
        <f t="shared" si="53"/>
        <v>150 Gemenge Getreide/Leguminosen (Getreide überwiegt)</v>
      </c>
      <c r="G501" s="17"/>
      <c r="H501" s="17"/>
      <c r="I501" s="17"/>
      <c r="J501" s="17"/>
      <c r="K501" s="17"/>
      <c r="L501" s="17"/>
    </row>
    <row r="502" spans="1:12" hidden="1" x14ac:dyDescent="0.25">
      <c r="A502" s="50">
        <v>410</v>
      </c>
      <c r="B502" s="10" t="s">
        <v>118</v>
      </c>
      <c r="C502" s="51">
        <v>43831</v>
      </c>
      <c r="D502" s="51">
        <v>73415</v>
      </c>
      <c r="E502" s="18" t="str">
        <f t="shared" si="53"/>
        <v>410 Mais mit Leguminosen</v>
      </c>
      <c r="G502" s="17"/>
      <c r="H502" s="17"/>
      <c r="I502" s="17"/>
      <c r="J502" s="17"/>
      <c r="K502" s="17"/>
      <c r="L502" s="17"/>
    </row>
    <row r="503" spans="1:12" hidden="1" x14ac:dyDescent="0.25">
      <c r="A503" s="50">
        <v>702</v>
      </c>
      <c r="B503" s="10" t="s">
        <v>238</v>
      </c>
      <c r="C503" s="51">
        <v>42370</v>
      </c>
      <c r="D503" s="51">
        <v>73415</v>
      </c>
      <c r="E503" s="18" t="str">
        <f t="shared" si="53"/>
        <v>702 Rollrasen</v>
      </c>
      <c r="G503" s="17"/>
      <c r="H503" s="17"/>
      <c r="I503" s="17"/>
      <c r="J503" s="17"/>
      <c r="K503" s="17"/>
      <c r="L503" s="17"/>
    </row>
    <row r="504" spans="1:12" hidden="1" x14ac:dyDescent="0.25">
      <c r="A504" s="50">
        <v>866</v>
      </c>
      <c r="B504" s="10" t="s">
        <v>322</v>
      </c>
      <c r="C504" s="51">
        <v>44197</v>
      </c>
      <c r="D504" s="51">
        <v>73415</v>
      </c>
      <c r="E504" s="18" t="str">
        <f t="shared" si="53"/>
        <v>866 Pflanzenmischungen mit Hanf</v>
      </c>
      <c r="G504" s="17"/>
      <c r="H504" s="17"/>
      <c r="I504" s="17"/>
      <c r="J504" s="17"/>
      <c r="K504" s="17"/>
      <c r="L504" s="17"/>
    </row>
    <row r="505" spans="1:12" hidden="1" x14ac:dyDescent="0.25">
      <c r="A505" s="50">
        <v>871</v>
      </c>
      <c r="B505" s="10" t="s">
        <v>323</v>
      </c>
      <c r="C505" s="51">
        <v>44927</v>
      </c>
      <c r="D505" s="51">
        <v>73415</v>
      </c>
      <c r="E505" s="18" t="str">
        <f t="shared" si="53"/>
        <v>871 Wildpflanzenmischung zur Energieerzeugung</v>
      </c>
      <c r="G505" s="17"/>
      <c r="H505" s="17"/>
      <c r="I505" s="17"/>
      <c r="J505" s="17"/>
      <c r="K505" s="17"/>
      <c r="L505" s="17"/>
    </row>
    <row r="506" spans="1:12" hidden="1" x14ac:dyDescent="0.25">
      <c r="A506" s="50">
        <v>910</v>
      </c>
      <c r="B506" s="10" t="s">
        <v>324</v>
      </c>
      <c r="C506" s="51">
        <v>42370</v>
      </c>
      <c r="D506" s="51">
        <v>73415</v>
      </c>
      <c r="E506" s="18" t="str">
        <f t="shared" si="53"/>
        <v>910 Wildäsungsfläche</v>
      </c>
      <c r="G506" s="17"/>
      <c r="H506" s="17"/>
      <c r="I506" s="17"/>
      <c r="J506" s="17"/>
      <c r="K506" s="17"/>
      <c r="L506" s="17"/>
    </row>
    <row r="507" spans="1:12" hidden="1" x14ac:dyDescent="0.25">
      <c r="A507" s="50">
        <v>912</v>
      </c>
      <c r="B507" s="10" t="s">
        <v>325</v>
      </c>
      <c r="C507" s="51">
        <v>42370</v>
      </c>
      <c r="D507" s="51">
        <v>73415</v>
      </c>
      <c r="E507" s="18" t="str">
        <f t="shared" si="53"/>
        <v>912 Grassamenvermehrung</v>
      </c>
      <c r="G507" s="17"/>
      <c r="H507" s="17"/>
      <c r="I507" s="17"/>
      <c r="J507" s="17"/>
      <c r="K507" s="17"/>
      <c r="L507" s="17"/>
    </row>
    <row r="508" spans="1:12" hidden="1" x14ac:dyDescent="0.25">
      <c r="A508" s="50">
        <v>913</v>
      </c>
      <c r="B508" s="10" t="s">
        <v>326</v>
      </c>
      <c r="C508" s="51">
        <v>44927</v>
      </c>
      <c r="D508" s="51">
        <v>73415</v>
      </c>
      <c r="E508" s="18" t="str">
        <f t="shared" si="53"/>
        <v>913 Wildsamenvermehrung</v>
      </c>
      <c r="G508" s="17"/>
      <c r="H508" s="17"/>
      <c r="I508" s="17"/>
      <c r="J508" s="17"/>
      <c r="K508" s="17"/>
      <c r="L508" s="17"/>
    </row>
    <row r="509" spans="1:12" hidden="1" x14ac:dyDescent="0.25">
      <c r="A509" s="50">
        <v>914</v>
      </c>
      <c r="B509" s="10" t="s">
        <v>327</v>
      </c>
      <c r="C509" s="51">
        <v>42370</v>
      </c>
      <c r="D509" s="51">
        <v>73415</v>
      </c>
      <c r="E509" s="18" t="str">
        <f t="shared" si="53"/>
        <v>914 Versuchsflächen mit mehreren beihilfefähigen Kulturarten</v>
      </c>
      <c r="G509" s="17"/>
      <c r="H509" s="17"/>
      <c r="I509" s="17"/>
      <c r="J509" s="17"/>
      <c r="K509" s="17"/>
      <c r="L509" s="17"/>
    </row>
    <row r="510" spans="1:12" hidden="1" x14ac:dyDescent="0.25">
      <c r="A510" s="50">
        <v>917</v>
      </c>
      <c r="B510" s="10" t="s">
        <v>328</v>
      </c>
      <c r="C510" s="51">
        <v>44927</v>
      </c>
      <c r="D510" s="51">
        <v>73415</v>
      </c>
      <c r="E510" s="18" t="str">
        <f t="shared" si="53"/>
        <v>917 Mischkulturen</v>
      </c>
      <c r="G510" s="17"/>
      <c r="H510" s="17"/>
      <c r="I510" s="17"/>
      <c r="J510" s="17"/>
      <c r="K510" s="17"/>
      <c r="L510" s="17"/>
    </row>
    <row r="511" spans="1:12" ht="15.75" hidden="1" thickBot="1" x14ac:dyDescent="0.3">
      <c r="A511" s="134">
        <v>941</v>
      </c>
      <c r="B511" s="135" t="s">
        <v>329</v>
      </c>
      <c r="C511" s="136">
        <v>42370</v>
      </c>
      <c r="D511" s="136">
        <v>73415</v>
      </c>
      <c r="E511" s="52" t="str">
        <f t="shared" si="53"/>
        <v>941 Gründüngung im Hauptfruchtanbau</v>
      </c>
      <c r="F511" s="137"/>
      <c r="G511" s="137"/>
      <c r="H511" s="137"/>
      <c r="I511" s="137"/>
      <c r="J511" s="137"/>
      <c r="K511" s="137"/>
      <c r="L511" s="137"/>
    </row>
    <row r="512" spans="1:12" ht="15.75" hidden="1" thickTop="1" x14ac:dyDescent="0.25">
      <c r="A512" s="47" t="s">
        <v>26</v>
      </c>
      <c r="B512" s="47" t="s">
        <v>27</v>
      </c>
      <c r="C512" s="47" t="s">
        <v>28</v>
      </c>
      <c r="D512" s="47" t="s">
        <v>1</v>
      </c>
      <c r="E512" s="18"/>
      <c r="G512" s="17"/>
      <c r="H512" s="17"/>
      <c r="I512" s="17"/>
      <c r="J512" s="17"/>
      <c r="K512" s="17"/>
      <c r="L512" s="17"/>
    </row>
    <row r="513" spans="1:12" hidden="1" x14ac:dyDescent="0.25">
      <c r="A513" s="48">
        <v>1451</v>
      </c>
      <c r="B513" s="47" t="s">
        <v>71</v>
      </c>
      <c r="C513" s="48">
        <v>2024</v>
      </c>
      <c r="D513" s="47" t="s">
        <v>378</v>
      </c>
      <c r="E513" s="18"/>
      <c r="G513" s="17"/>
      <c r="H513" s="17"/>
      <c r="I513" s="17"/>
      <c r="J513" s="17"/>
      <c r="K513" s="17"/>
      <c r="L513" s="17"/>
    </row>
    <row r="514" spans="1:12" hidden="1" x14ac:dyDescent="0.25">
      <c r="A514" s="179" t="s">
        <v>31</v>
      </c>
      <c r="B514" s="179"/>
      <c r="C514" s="179"/>
      <c r="D514" s="179"/>
      <c r="E514" s="18"/>
      <c r="G514" s="17"/>
      <c r="H514" s="17"/>
      <c r="I514" s="17"/>
      <c r="J514" s="17"/>
      <c r="K514" s="17"/>
      <c r="L514" s="17"/>
    </row>
    <row r="515" spans="1:12" hidden="1" x14ac:dyDescent="0.25">
      <c r="A515" s="133" t="s">
        <v>32</v>
      </c>
      <c r="B515" s="133" t="s">
        <v>33</v>
      </c>
      <c r="C515" s="133" t="s">
        <v>34</v>
      </c>
      <c r="D515" s="133" t="s">
        <v>35</v>
      </c>
      <c r="E515" s="18"/>
      <c r="G515" s="17"/>
      <c r="H515" s="17"/>
      <c r="I515" s="17"/>
      <c r="J515" s="17"/>
      <c r="K515" s="17"/>
      <c r="L515" s="17"/>
    </row>
    <row r="516" spans="1:12" hidden="1" x14ac:dyDescent="0.25">
      <c r="A516" s="50">
        <v>125</v>
      </c>
      <c r="B516" s="10" t="s">
        <v>71</v>
      </c>
      <c r="C516" s="51">
        <v>44927</v>
      </c>
      <c r="D516" s="51">
        <v>73415</v>
      </c>
      <c r="E516" s="18" t="str">
        <f t="shared" si="53"/>
        <v>125 Wintermenggetreide</v>
      </c>
      <c r="G516" s="17"/>
      <c r="H516" s="17"/>
      <c r="I516" s="17"/>
      <c r="J516" s="17"/>
      <c r="K516" s="17"/>
      <c r="L516" s="17"/>
    </row>
    <row r="517" spans="1:12" hidden="1" x14ac:dyDescent="0.25">
      <c r="A517" s="50">
        <v>126</v>
      </c>
      <c r="B517" s="10" t="s">
        <v>72</v>
      </c>
      <c r="C517" s="51">
        <v>44927</v>
      </c>
      <c r="D517" s="51">
        <v>73415</v>
      </c>
      <c r="E517" s="18" t="str">
        <f t="shared" si="53"/>
        <v>126 Wintermenggetreide ohne Weizen</v>
      </c>
      <c r="G517" s="17"/>
      <c r="H517" s="17"/>
      <c r="I517" s="17"/>
      <c r="J517" s="17"/>
      <c r="K517" s="17"/>
      <c r="L517" s="17"/>
    </row>
    <row r="518" spans="1:12" hidden="1" x14ac:dyDescent="0.25">
      <c r="A518" s="47" t="s">
        <v>26</v>
      </c>
      <c r="B518" s="47" t="s">
        <v>27</v>
      </c>
      <c r="C518" s="47" t="s">
        <v>28</v>
      </c>
      <c r="D518" s="47" t="s">
        <v>1</v>
      </c>
      <c r="E518" s="18"/>
      <c r="G518" s="17"/>
      <c r="H518" s="17"/>
      <c r="I518" s="17"/>
      <c r="J518" s="17"/>
      <c r="K518" s="17"/>
      <c r="L518" s="17"/>
    </row>
    <row r="519" spans="1:12" hidden="1" x14ac:dyDescent="0.25">
      <c r="A519" s="48">
        <v>1450</v>
      </c>
      <c r="B519" s="47" t="s">
        <v>77</v>
      </c>
      <c r="C519" s="48">
        <v>2024</v>
      </c>
      <c r="D519" s="47" t="s">
        <v>379</v>
      </c>
      <c r="E519" s="18"/>
      <c r="G519" s="17"/>
      <c r="H519" s="17"/>
      <c r="I519" s="17"/>
      <c r="J519" s="17"/>
      <c r="K519" s="17"/>
      <c r="L519" s="17"/>
    </row>
    <row r="520" spans="1:12" hidden="1" x14ac:dyDescent="0.25">
      <c r="A520" s="179" t="s">
        <v>31</v>
      </c>
      <c r="B520" s="179"/>
      <c r="C520" s="179"/>
      <c r="D520" s="179"/>
      <c r="E520" s="18"/>
      <c r="G520" s="17"/>
      <c r="H520" s="17"/>
      <c r="I520" s="17"/>
      <c r="J520" s="17"/>
      <c r="K520" s="17"/>
      <c r="L520" s="17"/>
    </row>
    <row r="521" spans="1:12" hidden="1" x14ac:dyDescent="0.25">
      <c r="A521" s="133" t="s">
        <v>32</v>
      </c>
      <c r="B521" s="133" t="s">
        <v>33</v>
      </c>
      <c r="C521" s="133" t="s">
        <v>34</v>
      </c>
      <c r="D521" s="133" t="s">
        <v>35</v>
      </c>
      <c r="E521" s="18"/>
      <c r="G521" s="17"/>
      <c r="H521" s="17"/>
      <c r="I521" s="17"/>
      <c r="J521" s="17"/>
      <c r="K521" s="17"/>
      <c r="L521" s="17"/>
    </row>
    <row r="522" spans="1:12" hidden="1" x14ac:dyDescent="0.25">
      <c r="A522" s="50">
        <v>144</v>
      </c>
      <c r="B522" s="10" t="s">
        <v>77</v>
      </c>
      <c r="C522" s="51">
        <v>44927</v>
      </c>
      <c r="D522" s="51">
        <v>73415</v>
      </c>
      <c r="E522" s="18" t="str">
        <f t="shared" si="53"/>
        <v>144 Sommermenggetreide</v>
      </c>
      <c r="G522" s="17"/>
      <c r="H522" s="17"/>
      <c r="I522" s="17"/>
      <c r="J522" s="17"/>
      <c r="K522" s="17"/>
      <c r="L522" s="17"/>
    </row>
    <row r="523" spans="1:12" hidden="1" x14ac:dyDescent="0.25">
      <c r="A523" s="50">
        <v>145</v>
      </c>
      <c r="B523" s="10" t="s">
        <v>78</v>
      </c>
      <c r="C523" s="51">
        <v>44927</v>
      </c>
      <c r="D523" s="51">
        <v>73415</v>
      </c>
      <c r="E523" s="18" t="str">
        <f t="shared" si="53"/>
        <v>145 Sommermenggetreide ohne Weizen</v>
      </c>
      <c r="G523" s="17"/>
      <c r="H523" s="17"/>
      <c r="I523" s="17"/>
      <c r="J523" s="17"/>
      <c r="K523" s="17"/>
      <c r="L523" s="17"/>
    </row>
    <row r="524" spans="1:12" hidden="1" x14ac:dyDescent="0.25">
      <c r="A524" s="47" t="s">
        <v>26</v>
      </c>
      <c r="B524" s="47" t="s">
        <v>27</v>
      </c>
      <c r="C524" s="47" t="s">
        <v>28</v>
      </c>
      <c r="D524" s="47" t="s">
        <v>1</v>
      </c>
      <c r="E524" s="18"/>
      <c r="G524" s="17"/>
      <c r="H524" s="17"/>
      <c r="I524" s="17"/>
      <c r="J524" s="17"/>
      <c r="K524" s="17"/>
      <c r="L524" s="17"/>
    </row>
    <row r="525" spans="1:12" hidden="1" x14ac:dyDescent="0.25">
      <c r="A525" s="48">
        <v>853</v>
      </c>
      <c r="B525" s="47" t="s">
        <v>106</v>
      </c>
      <c r="C525" s="48">
        <v>2024</v>
      </c>
      <c r="D525" s="47" t="s">
        <v>107</v>
      </c>
      <c r="E525" s="18"/>
      <c r="G525" s="17"/>
      <c r="H525" s="17"/>
      <c r="I525" s="17"/>
      <c r="J525" s="17"/>
      <c r="K525" s="17"/>
      <c r="L525" s="17"/>
    </row>
    <row r="526" spans="1:12" hidden="1" x14ac:dyDescent="0.25">
      <c r="A526" s="179" t="s">
        <v>31</v>
      </c>
      <c r="B526" s="179"/>
      <c r="C526" s="179"/>
      <c r="D526" s="179"/>
      <c r="E526" s="18"/>
      <c r="G526" s="17"/>
      <c r="H526" s="17"/>
      <c r="I526" s="17"/>
      <c r="J526" s="17"/>
      <c r="K526" s="17"/>
      <c r="L526" s="17"/>
    </row>
    <row r="527" spans="1:12" hidden="1" x14ac:dyDescent="0.25">
      <c r="A527" s="133" t="s">
        <v>32</v>
      </c>
      <c r="B527" s="133" t="s">
        <v>33</v>
      </c>
      <c r="C527" s="133" t="s">
        <v>34</v>
      </c>
      <c r="D527" s="133" t="s">
        <v>35</v>
      </c>
      <c r="E527" s="18"/>
      <c r="G527" s="17"/>
      <c r="H527" s="17"/>
      <c r="I527" s="17"/>
      <c r="J527" s="17"/>
      <c r="K527" s="17"/>
      <c r="L527" s="17"/>
    </row>
    <row r="528" spans="1:12" hidden="1" x14ac:dyDescent="0.25">
      <c r="A528" s="50">
        <v>601</v>
      </c>
      <c r="B528" s="10" t="s">
        <v>108</v>
      </c>
      <c r="C528" s="51">
        <v>42370</v>
      </c>
      <c r="D528" s="51">
        <v>73415</v>
      </c>
      <c r="E528" s="18" t="str">
        <f t="shared" si="53"/>
        <v>601 Stärkekartoffeln</v>
      </c>
      <c r="G528" s="17"/>
      <c r="H528" s="17"/>
      <c r="I528" s="17"/>
      <c r="J528" s="17"/>
      <c r="K528" s="17"/>
      <c r="L528" s="17"/>
    </row>
    <row r="529" spans="1:12" hidden="1" x14ac:dyDescent="0.25">
      <c r="A529" s="50">
        <v>602</v>
      </c>
      <c r="B529" s="10" t="s">
        <v>4</v>
      </c>
      <c r="C529" s="51">
        <v>42370</v>
      </c>
      <c r="D529" s="51">
        <v>73415</v>
      </c>
      <c r="E529" s="18" t="str">
        <f t="shared" si="53"/>
        <v>602 Kartoffeln</v>
      </c>
      <c r="G529" s="17"/>
      <c r="H529" s="17"/>
      <c r="I529" s="17"/>
      <c r="J529" s="17"/>
      <c r="K529" s="17"/>
      <c r="L529" s="17"/>
    </row>
    <row r="530" spans="1:12" hidden="1" x14ac:dyDescent="0.25">
      <c r="A530" s="50">
        <v>606</v>
      </c>
      <c r="B530" s="10" t="s">
        <v>109</v>
      </c>
      <c r="C530" s="51">
        <v>42370</v>
      </c>
      <c r="D530" s="51">
        <v>73415</v>
      </c>
      <c r="E530" s="18" t="str">
        <f t="shared" si="53"/>
        <v>606 Pflanzkartoffeln</v>
      </c>
      <c r="G530" s="17"/>
      <c r="H530" s="17"/>
      <c r="I530" s="17"/>
      <c r="J530" s="17"/>
      <c r="K530" s="17"/>
      <c r="L530" s="17"/>
    </row>
    <row r="531" spans="1:12" hidden="1" x14ac:dyDescent="0.25">
      <c r="A531" s="47" t="s">
        <v>26</v>
      </c>
      <c r="B531" s="47" t="s">
        <v>27</v>
      </c>
      <c r="C531" s="47" t="s">
        <v>28</v>
      </c>
      <c r="D531" s="47" t="s">
        <v>1</v>
      </c>
      <c r="E531" s="18"/>
      <c r="G531" s="17"/>
      <c r="H531" s="17"/>
      <c r="I531" s="17"/>
      <c r="J531" s="17"/>
      <c r="K531" s="17"/>
      <c r="L531" s="17"/>
    </row>
    <row r="532" spans="1:12" hidden="1" x14ac:dyDescent="0.25">
      <c r="A532" s="48"/>
      <c r="B532" s="47"/>
      <c r="C532" s="48"/>
      <c r="D532" s="47"/>
      <c r="E532" s="18"/>
      <c r="G532" s="17"/>
      <c r="H532" s="17"/>
      <c r="I532" s="17"/>
      <c r="J532" s="17"/>
      <c r="K532" s="17"/>
      <c r="L532" s="17"/>
    </row>
    <row r="533" spans="1:12" hidden="1" x14ac:dyDescent="0.25">
      <c r="A533" s="179"/>
      <c r="B533" s="179"/>
      <c r="C533" s="179"/>
      <c r="D533" s="179"/>
      <c r="E533" s="18"/>
      <c r="G533" s="17"/>
      <c r="H533" s="17"/>
      <c r="I533" s="17"/>
      <c r="J533" s="17"/>
      <c r="K533" s="17"/>
      <c r="L533" s="17"/>
    </row>
    <row r="534" spans="1:12" hidden="1" x14ac:dyDescent="0.25">
      <c r="A534" s="133"/>
      <c r="B534" s="133"/>
      <c r="C534" s="133"/>
      <c r="D534" s="133"/>
      <c r="E534" s="18"/>
      <c r="G534" s="17"/>
      <c r="H534" s="17"/>
      <c r="I534" s="17"/>
      <c r="J534" s="17"/>
      <c r="K534" s="17"/>
      <c r="L534" s="17"/>
    </row>
    <row r="535" spans="1:12" hidden="1" x14ac:dyDescent="0.25">
      <c r="A535" s="50"/>
      <c r="B535" s="10"/>
      <c r="C535" s="51"/>
      <c r="D535" s="51"/>
      <c r="E535" s="18" t="str">
        <f t="shared" si="53"/>
        <v xml:space="preserve"> </v>
      </c>
      <c r="G535" s="17"/>
      <c r="H535" s="17"/>
      <c r="I535" s="17"/>
      <c r="J535" s="17"/>
      <c r="K535" s="17"/>
      <c r="L535" s="17"/>
    </row>
    <row r="536" spans="1:12" hidden="1" x14ac:dyDescent="0.25">
      <c r="A536" s="50"/>
      <c r="B536" s="10"/>
      <c r="C536" s="51"/>
      <c r="D536" s="51"/>
      <c r="E536" s="18" t="str">
        <f t="shared" si="53"/>
        <v xml:space="preserve"> </v>
      </c>
      <c r="G536" s="17"/>
      <c r="H536" s="17"/>
      <c r="I536" s="17"/>
      <c r="J536" s="17"/>
      <c r="K536" s="17"/>
      <c r="L536" s="17"/>
    </row>
    <row r="537" spans="1:12" hidden="1" x14ac:dyDescent="0.25">
      <c r="A537" s="50"/>
      <c r="B537" s="10"/>
      <c r="C537" s="51"/>
      <c r="D537" s="51"/>
      <c r="E537" s="18" t="str">
        <f t="shared" si="53"/>
        <v xml:space="preserve"> </v>
      </c>
      <c r="G537" s="17"/>
      <c r="H537" s="17"/>
      <c r="I537" s="17"/>
      <c r="J537" s="17"/>
      <c r="K537" s="17"/>
      <c r="L537" s="17"/>
    </row>
    <row r="538" spans="1:12" hidden="1" x14ac:dyDescent="0.25">
      <c r="A538" s="50"/>
      <c r="B538" s="10"/>
      <c r="C538" s="51"/>
      <c r="D538" s="51"/>
      <c r="E538" s="18" t="str">
        <f t="shared" si="53"/>
        <v xml:space="preserve"> </v>
      </c>
      <c r="G538" s="17"/>
      <c r="H538" s="17"/>
      <c r="I538" s="17"/>
      <c r="J538" s="17"/>
      <c r="K538" s="17"/>
      <c r="L538" s="17"/>
    </row>
    <row r="539" spans="1:12" hidden="1" x14ac:dyDescent="0.25">
      <c r="A539" s="47" t="s">
        <v>26</v>
      </c>
      <c r="B539" s="47" t="s">
        <v>27</v>
      </c>
      <c r="C539" s="47" t="s">
        <v>28</v>
      </c>
      <c r="D539" s="47" t="s">
        <v>1</v>
      </c>
      <c r="E539" s="18"/>
      <c r="G539" s="17"/>
      <c r="H539" s="17"/>
      <c r="I539" s="17"/>
      <c r="J539" s="17"/>
      <c r="K539" s="17"/>
      <c r="L539" s="17"/>
    </row>
    <row r="540" spans="1:12" hidden="1" x14ac:dyDescent="0.25">
      <c r="A540" s="48">
        <v>842</v>
      </c>
      <c r="B540" s="47" t="s">
        <v>380</v>
      </c>
      <c r="C540" s="48">
        <v>2024</v>
      </c>
      <c r="D540" s="47" t="s">
        <v>381</v>
      </c>
      <c r="E540" s="18"/>
      <c r="G540" s="17"/>
      <c r="H540" s="17"/>
      <c r="I540" s="17"/>
      <c r="J540" s="17"/>
      <c r="K540" s="17"/>
      <c r="L540" s="17"/>
    </row>
    <row r="541" spans="1:12" hidden="1" x14ac:dyDescent="0.25">
      <c r="A541" s="179" t="s">
        <v>31</v>
      </c>
      <c r="B541" s="179"/>
      <c r="C541" s="179"/>
      <c r="D541" s="179"/>
      <c r="E541" s="18"/>
      <c r="G541" s="17"/>
      <c r="H541" s="17"/>
      <c r="I541" s="17"/>
      <c r="J541" s="17"/>
      <c r="K541" s="17"/>
      <c r="L541" s="17"/>
    </row>
    <row r="542" spans="1:12" hidden="1" x14ac:dyDescent="0.25">
      <c r="A542" s="133" t="s">
        <v>32</v>
      </c>
      <c r="B542" s="133" t="s">
        <v>33</v>
      </c>
      <c r="C542" s="133" t="s">
        <v>34</v>
      </c>
      <c r="D542" s="133" t="s">
        <v>35</v>
      </c>
      <c r="E542" s="18"/>
      <c r="G542" s="17"/>
      <c r="H542" s="17"/>
      <c r="I542" s="17"/>
      <c r="J542" s="17"/>
      <c r="K542" s="17"/>
      <c r="L542" s="17"/>
    </row>
    <row r="543" spans="1:12" hidden="1" x14ac:dyDescent="0.25">
      <c r="A543" s="50">
        <v>316</v>
      </c>
      <c r="B543" s="10" t="s">
        <v>149</v>
      </c>
      <c r="C543" s="51">
        <v>42370</v>
      </c>
      <c r="D543" s="51">
        <v>73415</v>
      </c>
      <c r="E543" s="18" t="str">
        <f t="shared" si="53"/>
        <v>316 Sommerrübsen  (Rübsen, Rübsamen, Rübsaat)</v>
      </c>
      <c r="G543" s="17"/>
      <c r="H543" s="17"/>
      <c r="I543" s="17"/>
      <c r="J543" s="17"/>
      <c r="K543" s="17"/>
      <c r="L543" s="17"/>
    </row>
    <row r="544" spans="1:12" hidden="1" x14ac:dyDescent="0.25">
      <c r="A544" s="50">
        <v>649</v>
      </c>
      <c r="B544" s="10" t="s">
        <v>200</v>
      </c>
      <c r="C544" s="51">
        <v>42370</v>
      </c>
      <c r="D544" s="51">
        <v>73415</v>
      </c>
      <c r="E544" s="18" t="str">
        <f t="shared" si="53"/>
        <v>649 Gemüserübsen  (z.B. Stoppel-,Weiße-, Bayerische-, Herbst- und Mairübe, Chinakohl, Pak-Choi)</v>
      </c>
      <c r="G544" s="17"/>
      <c r="H544" s="17"/>
      <c r="I544" s="17"/>
      <c r="J544" s="17"/>
      <c r="K544" s="17"/>
      <c r="L544" s="17"/>
    </row>
    <row r="545" spans="1:12" hidden="1" x14ac:dyDescent="0.25">
      <c r="A545" s="47" t="s">
        <v>26</v>
      </c>
      <c r="B545" s="47" t="s">
        <v>27</v>
      </c>
      <c r="C545" s="47" t="s">
        <v>28</v>
      </c>
      <c r="D545" s="47" t="s">
        <v>1</v>
      </c>
      <c r="E545" s="18"/>
      <c r="G545" s="17"/>
      <c r="H545" s="17"/>
      <c r="I545" s="17"/>
      <c r="J545" s="17"/>
      <c r="K545" s="17"/>
      <c r="L545" s="17"/>
    </row>
    <row r="546" spans="1:12" hidden="1" x14ac:dyDescent="0.25">
      <c r="A546" s="48">
        <v>942</v>
      </c>
      <c r="B546" s="47" t="s">
        <v>382</v>
      </c>
      <c r="C546" s="48">
        <v>2024</v>
      </c>
      <c r="D546" s="47" t="s">
        <v>383</v>
      </c>
      <c r="E546" s="18"/>
      <c r="G546" s="17"/>
      <c r="H546" s="17"/>
      <c r="I546" s="17"/>
      <c r="J546" s="17"/>
      <c r="K546" s="17"/>
      <c r="L546" s="17"/>
    </row>
    <row r="547" spans="1:12" hidden="1" x14ac:dyDescent="0.25">
      <c r="A547" s="179" t="s">
        <v>31</v>
      </c>
      <c r="B547" s="179"/>
      <c r="C547" s="179"/>
      <c r="D547" s="179"/>
      <c r="E547" s="18"/>
      <c r="G547" s="17"/>
      <c r="H547" s="17"/>
      <c r="I547" s="17"/>
      <c r="J547" s="17"/>
      <c r="K547" s="17"/>
      <c r="L547" s="17"/>
    </row>
    <row r="548" spans="1:12" hidden="1" x14ac:dyDescent="0.25">
      <c r="A548" s="133" t="s">
        <v>32</v>
      </c>
      <c r="B548" s="133" t="s">
        <v>33</v>
      </c>
      <c r="C548" s="133" t="s">
        <v>34</v>
      </c>
      <c r="D548" s="133" t="s">
        <v>35</v>
      </c>
      <c r="E548" s="18"/>
      <c r="G548" s="17"/>
      <c r="H548" s="17"/>
      <c r="I548" s="17"/>
      <c r="J548" s="17"/>
      <c r="K548" s="17"/>
      <c r="L548" s="17"/>
    </row>
    <row r="549" spans="1:12" hidden="1" x14ac:dyDescent="0.25">
      <c r="A549" s="50">
        <v>114</v>
      </c>
      <c r="B549" s="10" t="s">
        <v>63</v>
      </c>
      <c r="C549" s="51">
        <v>43101</v>
      </c>
      <c r="D549" s="51">
        <v>73415</v>
      </c>
      <c r="E549" s="18" t="str">
        <f t="shared" ref="E549:E582" si="54">A549&amp;" "&amp;B549</f>
        <v>114 Winter-Dinkel</v>
      </c>
      <c r="G549" s="17"/>
      <c r="H549" s="17"/>
      <c r="I549" s="17"/>
      <c r="J549" s="17"/>
      <c r="K549" s="17"/>
      <c r="L549" s="17"/>
    </row>
    <row r="550" spans="1:12" hidden="1" x14ac:dyDescent="0.25">
      <c r="A550" s="50">
        <v>120</v>
      </c>
      <c r="B550" s="10" t="s">
        <v>68</v>
      </c>
      <c r="C550" s="51">
        <v>43101</v>
      </c>
      <c r="D550" s="51">
        <v>73415</v>
      </c>
      <c r="E550" s="18" t="str">
        <f t="shared" si="54"/>
        <v>120 Sommer-Dinkel</v>
      </c>
      <c r="G550" s="17"/>
      <c r="H550" s="17"/>
      <c r="I550" s="17"/>
      <c r="J550" s="17"/>
      <c r="K550" s="17"/>
      <c r="L550" s="17"/>
    </row>
    <row r="551" spans="1:12" hidden="1" x14ac:dyDescent="0.25">
      <c r="A551" s="47" t="s">
        <v>26</v>
      </c>
      <c r="B551" s="47" t="s">
        <v>27</v>
      </c>
      <c r="C551" s="47" t="s">
        <v>28</v>
      </c>
      <c r="D551" s="47" t="s">
        <v>1</v>
      </c>
      <c r="E551" s="18"/>
      <c r="G551" s="17"/>
      <c r="H551" s="17"/>
      <c r="I551" s="17"/>
      <c r="J551" s="17"/>
      <c r="K551" s="17"/>
      <c r="L551" s="17"/>
    </row>
    <row r="552" spans="1:12" hidden="1" x14ac:dyDescent="0.25">
      <c r="A552" s="48">
        <v>839</v>
      </c>
      <c r="B552" s="47" t="s">
        <v>147</v>
      </c>
      <c r="C552" s="48">
        <v>2024</v>
      </c>
      <c r="D552" s="47" t="s">
        <v>384</v>
      </c>
      <c r="E552" s="18"/>
      <c r="G552" s="17"/>
      <c r="H552" s="17"/>
      <c r="I552" s="17"/>
      <c r="J552" s="17"/>
      <c r="K552" s="17"/>
      <c r="L552" s="17"/>
    </row>
    <row r="553" spans="1:12" hidden="1" x14ac:dyDescent="0.25">
      <c r="A553" s="179" t="s">
        <v>31</v>
      </c>
      <c r="B553" s="179"/>
      <c r="C553" s="179"/>
      <c r="D553" s="179"/>
      <c r="E553" s="18"/>
      <c r="G553" s="17"/>
      <c r="H553" s="17"/>
      <c r="I553" s="17"/>
      <c r="J553" s="17"/>
      <c r="K553" s="17"/>
      <c r="L553" s="17"/>
    </row>
    <row r="554" spans="1:12" hidden="1" x14ac:dyDescent="0.25">
      <c r="A554" s="133" t="s">
        <v>32</v>
      </c>
      <c r="B554" s="133" t="s">
        <v>33</v>
      </c>
      <c r="C554" s="133" t="s">
        <v>34</v>
      </c>
      <c r="D554" s="133" t="s">
        <v>35</v>
      </c>
      <c r="E554" s="18"/>
      <c r="G554" s="17"/>
      <c r="H554" s="17"/>
      <c r="I554" s="17"/>
      <c r="J554" s="17"/>
      <c r="K554" s="17"/>
      <c r="L554" s="17"/>
    </row>
    <row r="555" spans="1:12" hidden="1" x14ac:dyDescent="0.25">
      <c r="A555" s="50">
        <v>312</v>
      </c>
      <c r="B555" s="10" t="s">
        <v>147</v>
      </c>
      <c r="C555" s="51">
        <v>42370</v>
      </c>
      <c r="D555" s="51">
        <v>73415</v>
      </c>
      <c r="E555" s="18" t="str">
        <f t="shared" si="54"/>
        <v>312 Sommerraps</v>
      </c>
      <c r="G555" s="17"/>
      <c r="H555" s="17"/>
      <c r="I555" s="17"/>
      <c r="J555" s="17"/>
      <c r="K555" s="17"/>
      <c r="L555" s="17"/>
    </row>
    <row r="556" spans="1:12" hidden="1" x14ac:dyDescent="0.25">
      <c r="A556" s="50">
        <v>620</v>
      </c>
      <c r="B556" s="10" t="s">
        <v>178</v>
      </c>
      <c r="C556" s="51">
        <v>42370</v>
      </c>
      <c r="D556" s="51">
        <v>73415</v>
      </c>
      <c r="E556" s="18" t="str">
        <f t="shared" si="54"/>
        <v>620 Steckrübe, Kohlrübe</v>
      </c>
      <c r="G556" s="17"/>
      <c r="H556" s="17"/>
      <c r="I556" s="17"/>
      <c r="J556" s="17"/>
      <c r="K556" s="17"/>
      <c r="L556" s="17"/>
    </row>
    <row r="557" spans="1:12" hidden="1" x14ac:dyDescent="0.25">
      <c r="A557" s="47" t="s">
        <v>26</v>
      </c>
      <c r="B557" s="47" t="s">
        <v>27</v>
      </c>
      <c r="C557" s="47" t="s">
        <v>28</v>
      </c>
      <c r="D557" s="47" t="s">
        <v>1</v>
      </c>
      <c r="E557" s="18"/>
      <c r="G557" s="17"/>
      <c r="H557" s="17"/>
      <c r="I557" s="17"/>
      <c r="J557" s="17"/>
      <c r="K557" s="17"/>
      <c r="L557" s="17"/>
    </row>
    <row r="558" spans="1:12" hidden="1" x14ac:dyDescent="0.25">
      <c r="A558" s="48">
        <v>756</v>
      </c>
      <c r="B558" s="47" t="s">
        <v>385</v>
      </c>
      <c r="C558" s="48">
        <v>2024</v>
      </c>
      <c r="D558" s="47" t="s">
        <v>386</v>
      </c>
      <c r="E558" s="18"/>
      <c r="G558" s="17"/>
      <c r="H558" s="17"/>
      <c r="I558" s="17"/>
      <c r="J558" s="17"/>
      <c r="K558" s="17"/>
      <c r="L558" s="17"/>
    </row>
    <row r="559" spans="1:12" hidden="1" x14ac:dyDescent="0.25">
      <c r="A559" s="179" t="s">
        <v>31</v>
      </c>
      <c r="B559" s="179"/>
      <c r="C559" s="179"/>
      <c r="D559" s="179"/>
      <c r="E559" s="18"/>
      <c r="G559" s="17"/>
      <c r="H559" s="17"/>
      <c r="I559" s="17"/>
      <c r="J559" s="17"/>
      <c r="K559" s="17"/>
      <c r="L559" s="17"/>
    </row>
    <row r="560" spans="1:12" hidden="1" x14ac:dyDescent="0.25">
      <c r="A560" s="133" t="s">
        <v>32</v>
      </c>
      <c r="B560" s="133" t="s">
        <v>33</v>
      </c>
      <c r="C560" s="133" t="s">
        <v>34</v>
      </c>
      <c r="D560" s="133" t="s">
        <v>35</v>
      </c>
      <c r="E560" s="18"/>
      <c r="G560" s="17"/>
      <c r="H560" s="17"/>
      <c r="I560" s="17"/>
      <c r="J560" s="17"/>
      <c r="K560" s="17"/>
      <c r="L560" s="17"/>
    </row>
    <row r="561" spans="1:12" hidden="1" x14ac:dyDescent="0.25">
      <c r="A561" s="50">
        <v>116</v>
      </c>
      <c r="B561" s="10" t="s">
        <v>65</v>
      </c>
      <c r="C561" s="51">
        <v>42370</v>
      </c>
      <c r="D561" s="51">
        <v>73415</v>
      </c>
      <c r="E561" s="18" t="str">
        <f t="shared" si="54"/>
        <v>116 Sommerweichweizen</v>
      </c>
      <c r="G561" s="17"/>
      <c r="H561" s="17"/>
      <c r="I561" s="17"/>
      <c r="J561" s="17"/>
      <c r="K561" s="17"/>
      <c r="L561" s="17"/>
    </row>
    <row r="562" spans="1:12" hidden="1" x14ac:dyDescent="0.25">
      <c r="A562" s="50">
        <v>119</v>
      </c>
      <c r="B562" s="10" t="s">
        <v>67</v>
      </c>
      <c r="C562" s="51">
        <v>42370</v>
      </c>
      <c r="D562" s="51">
        <v>73415</v>
      </c>
      <c r="E562" s="18" t="str">
        <f t="shared" si="54"/>
        <v>119 Sommer-Emmer/-Einkorn</v>
      </c>
      <c r="G562" s="17"/>
      <c r="H562" s="17"/>
      <c r="I562" s="17"/>
      <c r="J562" s="17"/>
      <c r="K562" s="17"/>
      <c r="L562" s="17"/>
    </row>
    <row r="563" spans="1:12" hidden="1" x14ac:dyDescent="0.25">
      <c r="A563" s="47" t="s">
        <v>26</v>
      </c>
      <c r="B563" s="47" t="s">
        <v>27</v>
      </c>
      <c r="C563" s="47" t="s">
        <v>28</v>
      </c>
      <c r="D563" s="47" t="s">
        <v>1</v>
      </c>
      <c r="E563" s="18"/>
      <c r="G563" s="17"/>
      <c r="H563" s="17"/>
      <c r="I563" s="17"/>
      <c r="J563" s="17"/>
      <c r="K563" s="17"/>
      <c r="L563" s="17"/>
    </row>
    <row r="564" spans="1:12" hidden="1" x14ac:dyDescent="0.25">
      <c r="A564" s="48">
        <v>755</v>
      </c>
      <c r="B564" s="47" t="s">
        <v>387</v>
      </c>
      <c r="C564" s="48">
        <v>2024</v>
      </c>
      <c r="D564" s="47" t="s">
        <v>388</v>
      </c>
      <c r="E564" s="18"/>
      <c r="G564" s="17"/>
      <c r="H564" s="17"/>
      <c r="I564" s="17"/>
      <c r="J564" s="17"/>
      <c r="K564" s="17"/>
      <c r="L564" s="17"/>
    </row>
    <row r="565" spans="1:12" hidden="1" x14ac:dyDescent="0.25">
      <c r="A565" s="179" t="s">
        <v>31</v>
      </c>
      <c r="B565" s="179"/>
      <c r="C565" s="179"/>
      <c r="D565" s="179"/>
      <c r="E565" s="18"/>
      <c r="G565" s="17"/>
      <c r="H565" s="17"/>
      <c r="I565" s="17"/>
      <c r="J565" s="17"/>
      <c r="K565" s="17"/>
      <c r="L565" s="17"/>
    </row>
    <row r="566" spans="1:12" hidden="1" x14ac:dyDescent="0.25">
      <c r="A566" s="133" t="s">
        <v>32</v>
      </c>
      <c r="B566" s="133" t="s">
        <v>33</v>
      </c>
      <c r="C566" s="133" t="s">
        <v>34</v>
      </c>
      <c r="D566" s="133" t="s">
        <v>35</v>
      </c>
      <c r="E566" s="18"/>
      <c r="G566" s="17"/>
      <c r="H566" s="17"/>
      <c r="I566" s="17"/>
      <c r="J566" s="17"/>
      <c r="K566" s="17"/>
      <c r="L566" s="17"/>
    </row>
    <row r="567" spans="1:12" hidden="1" x14ac:dyDescent="0.25">
      <c r="A567" s="50">
        <v>115</v>
      </c>
      <c r="B567" s="10" t="s">
        <v>64</v>
      </c>
      <c r="C567" s="51">
        <v>42370</v>
      </c>
      <c r="D567" s="51">
        <v>73415</v>
      </c>
      <c r="E567" s="18" t="str">
        <f t="shared" si="54"/>
        <v>115 Winterweichweizen</v>
      </c>
      <c r="G567" s="17"/>
      <c r="H567" s="17"/>
      <c r="I567" s="17"/>
      <c r="J567" s="17"/>
      <c r="K567" s="17"/>
      <c r="L567" s="17"/>
    </row>
    <row r="568" spans="1:12" hidden="1" x14ac:dyDescent="0.25">
      <c r="A568" s="50">
        <v>118</v>
      </c>
      <c r="B568" s="10" t="s">
        <v>66</v>
      </c>
      <c r="C568" s="51">
        <v>42370</v>
      </c>
      <c r="D568" s="51">
        <v>73415</v>
      </c>
      <c r="E568" s="18" t="str">
        <f t="shared" si="54"/>
        <v>118 Winter-Emmer/-Einkorn</v>
      </c>
      <c r="G568" s="17"/>
      <c r="H568" s="17"/>
      <c r="I568" s="17"/>
      <c r="J568" s="17"/>
      <c r="K568" s="17"/>
      <c r="L568" s="17"/>
    </row>
    <row r="569" spans="1:12" hidden="1" x14ac:dyDescent="0.25">
      <c r="A569" s="47" t="s">
        <v>26</v>
      </c>
      <c r="B569" s="47" t="s">
        <v>27</v>
      </c>
      <c r="C569" s="47" t="s">
        <v>28</v>
      </c>
      <c r="D569" s="47" t="s">
        <v>1</v>
      </c>
      <c r="E569" s="18"/>
      <c r="G569" s="17"/>
      <c r="H569" s="17"/>
      <c r="I569" s="17"/>
      <c r="J569" s="17"/>
      <c r="K569" s="17"/>
      <c r="L569" s="17"/>
    </row>
    <row r="570" spans="1:12" hidden="1" x14ac:dyDescent="0.25">
      <c r="A570" s="48">
        <v>982</v>
      </c>
      <c r="B570" s="47" t="s">
        <v>401</v>
      </c>
      <c r="C570" s="48">
        <v>2025</v>
      </c>
      <c r="D570" s="47" t="s">
        <v>402</v>
      </c>
      <c r="E570" s="18"/>
      <c r="G570" s="17"/>
      <c r="H570" s="17"/>
      <c r="I570" s="17"/>
      <c r="J570" s="17"/>
      <c r="K570" s="17"/>
      <c r="L570" s="17"/>
    </row>
    <row r="571" spans="1:12" hidden="1" x14ac:dyDescent="0.25">
      <c r="A571" s="179" t="s">
        <v>31</v>
      </c>
      <c r="B571" s="179"/>
      <c r="C571" s="179"/>
      <c r="D571" s="179"/>
      <c r="E571" s="18"/>
      <c r="G571" s="17"/>
      <c r="H571" s="17"/>
      <c r="I571" s="17"/>
      <c r="J571" s="17"/>
      <c r="K571" s="17"/>
      <c r="L571" s="17"/>
    </row>
    <row r="572" spans="1:12" hidden="1" x14ac:dyDescent="0.25">
      <c r="A572" s="143" t="s">
        <v>32</v>
      </c>
      <c r="B572" s="143" t="s">
        <v>33</v>
      </c>
      <c r="C572" s="143" t="s">
        <v>34</v>
      </c>
      <c r="D572" s="143" t="s">
        <v>35</v>
      </c>
      <c r="E572" s="18"/>
      <c r="G572" s="17"/>
      <c r="H572" s="17"/>
      <c r="I572" s="17"/>
      <c r="J572" s="17"/>
      <c r="K572" s="17"/>
      <c r="L572" s="17"/>
    </row>
    <row r="573" spans="1:12" hidden="1" x14ac:dyDescent="0.25">
      <c r="A573" s="50">
        <v>611</v>
      </c>
      <c r="B573" s="10" t="s">
        <v>394</v>
      </c>
      <c r="C573" s="51">
        <v>45658</v>
      </c>
      <c r="D573" s="51">
        <v>73415</v>
      </c>
      <c r="E573" s="18" t="str">
        <f t="shared" si="54"/>
        <v>611 beetweiser Anbau von Gemüse bis 4 Kulturen</v>
      </c>
      <c r="G573" s="17"/>
      <c r="H573" s="17"/>
      <c r="I573" s="17"/>
      <c r="J573" s="17"/>
      <c r="K573" s="17"/>
      <c r="L573" s="17"/>
    </row>
    <row r="574" spans="1:12" hidden="1" x14ac:dyDescent="0.25">
      <c r="A574" s="50">
        <v>690</v>
      </c>
      <c r="B574" s="10" t="s">
        <v>398</v>
      </c>
      <c r="C574" s="51">
        <v>45658</v>
      </c>
      <c r="D574" s="51">
        <v>73415</v>
      </c>
      <c r="E574" s="18" t="str">
        <f t="shared" si="54"/>
        <v>690 beetweiser Anbau von Küchenkräuter/Heil-und Gewürzpflanzen bis 4 Kulturen</v>
      </c>
      <c r="G574" s="17"/>
      <c r="H574" s="17"/>
      <c r="I574" s="17"/>
      <c r="J574" s="17"/>
      <c r="K574" s="17"/>
      <c r="L574" s="17"/>
    </row>
    <row r="575" spans="1:12" hidden="1" x14ac:dyDescent="0.25">
      <c r="A575" s="50">
        <v>718</v>
      </c>
      <c r="B575" s="10" t="s">
        <v>399</v>
      </c>
      <c r="C575" s="51">
        <v>45658</v>
      </c>
      <c r="D575" s="51">
        <v>73415</v>
      </c>
      <c r="E575" s="18" t="str">
        <f t="shared" si="54"/>
        <v>718 beetweiser Anbau Zierpflanzen bis 4 Kulturen</v>
      </c>
      <c r="G575" s="17"/>
      <c r="H575" s="17"/>
      <c r="I575" s="17"/>
      <c r="J575" s="17"/>
      <c r="K575" s="17"/>
      <c r="L575" s="17"/>
    </row>
    <row r="576" spans="1:12" hidden="1" x14ac:dyDescent="0.25">
      <c r="A576" s="47" t="s">
        <v>26</v>
      </c>
      <c r="B576" s="47" t="s">
        <v>27</v>
      </c>
      <c r="C576" s="47" t="s">
        <v>28</v>
      </c>
      <c r="D576" s="47" t="s">
        <v>1</v>
      </c>
      <c r="E576" s="18"/>
      <c r="G576" s="17"/>
      <c r="H576" s="17"/>
      <c r="I576" s="17"/>
      <c r="J576" s="17"/>
      <c r="K576" s="17"/>
      <c r="L576" s="17"/>
    </row>
    <row r="577" spans="1:12" hidden="1" x14ac:dyDescent="0.25">
      <c r="A577" s="48">
        <v>968</v>
      </c>
      <c r="B577" s="47" t="s">
        <v>403</v>
      </c>
      <c r="C577" s="48">
        <v>2025</v>
      </c>
      <c r="D577" s="47" t="s">
        <v>404</v>
      </c>
      <c r="E577" s="18"/>
      <c r="G577" s="17"/>
      <c r="H577" s="17"/>
      <c r="I577" s="17"/>
      <c r="J577" s="17"/>
      <c r="K577" s="17"/>
      <c r="L577" s="17"/>
    </row>
    <row r="578" spans="1:12" hidden="1" x14ac:dyDescent="0.25">
      <c r="A578" s="179" t="s">
        <v>31</v>
      </c>
      <c r="B578" s="179"/>
      <c r="C578" s="179"/>
      <c r="D578" s="179"/>
      <c r="E578" s="18"/>
      <c r="G578" s="17"/>
      <c r="H578" s="17"/>
      <c r="I578" s="17"/>
      <c r="J578" s="17"/>
      <c r="K578" s="17"/>
      <c r="L578" s="17"/>
    </row>
    <row r="579" spans="1:12" hidden="1" x14ac:dyDescent="0.25">
      <c r="A579" s="143" t="s">
        <v>32</v>
      </c>
      <c r="B579" s="143" t="s">
        <v>33</v>
      </c>
      <c r="C579" s="143" t="s">
        <v>34</v>
      </c>
      <c r="D579" s="143" t="s">
        <v>35</v>
      </c>
      <c r="E579" s="18"/>
      <c r="G579" s="17"/>
      <c r="H579" s="17"/>
      <c r="I579" s="17"/>
      <c r="J579" s="17"/>
      <c r="K579" s="17"/>
      <c r="L579" s="17"/>
    </row>
    <row r="580" spans="1:12" hidden="1" x14ac:dyDescent="0.25">
      <c r="A580" s="50">
        <v>610</v>
      </c>
      <c r="B580" s="10" t="s">
        <v>393</v>
      </c>
      <c r="C580" s="51">
        <v>45658</v>
      </c>
      <c r="D580" s="51">
        <v>73415</v>
      </c>
      <c r="E580" s="18" t="str">
        <f t="shared" si="54"/>
        <v>610 beetweiser Anbau von Gemüse ab 5 Kulturen</v>
      </c>
      <c r="G580" s="17"/>
      <c r="H580" s="17"/>
      <c r="I580" s="17"/>
      <c r="J580" s="17"/>
      <c r="K580" s="17"/>
      <c r="L580" s="17"/>
    </row>
    <row r="581" spans="1:12" hidden="1" x14ac:dyDescent="0.25">
      <c r="A581" s="50">
        <v>650</v>
      </c>
      <c r="B581" s="10" t="s">
        <v>397</v>
      </c>
      <c r="C581" s="51">
        <v>45658</v>
      </c>
      <c r="D581" s="51">
        <v>73415</v>
      </c>
      <c r="E581" s="18" t="str">
        <f t="shared" si="54"/>
        <v>650 beetweiser Anbau von Küchenkräuter/Heil-und Gewürzpflanzen ab 5 Kulturen</v>
      </c>
      <c r="G581" s="17"/>
      <c r="H581" s="17"/>
      <c r="I581" s="17"/>
      <c r="J581" s="17"/>
      <c r="K581" s="17"/>
      <c r="L581" s="17"/>
    </row>
    <row r="582" spans="1:12" hidden="1" x14ac:dyDescent="0.25">
      <c r="A582" s="50">
        <v>720</v>
      </c>
      <c r="B582" s="10" t="s">
        <v>400</v>
      </c>
      <c r="C582" s="51">
        <v>45658</v>
      </c>
      <c r="D582" s="51">
        <v>73415</v>
      </c>
      <c r="E582" s="18" t="str">
        <f t="shared" si="54"/>
        <v>720 beetweiser Anbau Zierpflanzen ab 5 Kulturen</v>
      </c>
      <c r="G582" s="17"/>
      <c r="H582" s="17"/>
      <c r="I582" s="17"/>
      <c r="J582" s="17"/>
      <c r="K582" s="17"/>
      <c r="L582" s="17"/>
    </row>
    <row r="583" spans="1:12" x14ac:dyDescent="0.25">
      <c r="G583" s="17"/>
      <c r="H583" s="17"/>
      <c r="I583" s="17"/>
      <c r="J583" s="17"/>
      <c r="K583" s="17"/>
      <c r="L583" s="17"/>
    </row>
    <row r="584" spans="1:12" x14ac:dyDescent="0.25">
      <c r="G584" s="17"/>
      <c r="H584" s="17"/>
      <c r="I584" s="17"/>
      <c r="J584" s="17"/>
      <c r="K584" s="17"/>
      <c r="L584" s="17"/>
    </row>
    <row r="585" spans="1:12" x14ac:dyDescent="0.25">
      <c r="G585" s="17"/>
      <c r="H585" s="17"/>
      <c r="I585" s="17"/>
      <c r="J585" s="17"/>
      <c r="K585" s="17"/>
      <c r="L585" s="17"/>
    </row>
    <row r="586" spans="1:12" x14ac:dyDescent="0.25">
      <c r="G586" s="17"/>
      <c r="H586" s="17"/>
      <c r="I586" s="17"/>
      <c r="J586" s="17"/>
      <c r="K586" s="17"/>
      <c r="L586" s="17"/>
    </row>
    <row r="587" spans="1:12" x14ac:dyDescent="0.25">
      <c r="G587" s="17"/>
      <c r="H587" s="17"/>
      <c r="I587" s="17"/>
      <c r="J587" s="17"/>
      <c r="K587" s="17"/>
      <c r="L587" s="17"/>
    </row>
    <row r="588" spans="1:12" x14ac:dyDescent="0.25">
      <c r="G588" s="17"/>
      <c r="H588" s="17"/>
      <c r="I588" s="17"/>
      <c r="J588" s="17"/>
      <c r="K588" s="17"/>
      <c r="L588" s="17"/>
    </row>
    <row r="589" spans="1:12" x14ac:dyDescent="0.25">
      <c r="G589" s="17"/>
      <c r="H589" s="17"/>
      <c r="I589" s="17"/>
      <c r="J589" s="17"/>
      <c r="K589" s="17"/>
      <c r="L589" s="17"/>
    </row>
    <row r="590" spans="1:12" x14ac:dyDescent="0.25">
      <c r="G590" s="17"/>
      <c r="H590" s="17"/>
      <c r="I590" s="17"/>
      <c r="J590" s="17"/>
      <c r="K590" s="17"/>
      <c r="L590" s="17"/>
    </row>
    <row r="591" spans="1:12" x14ac:dyDescent="0.25">
      <c r="G591" s="17"/>
      <c r="H591" s="17"/>
      <c r="I591" s="17"/>
      <c r="J591" s="17"/>
      <c r="K591" s="17"/>
      <c r="L591" s="17"/>
    </row>
    <row r="592" spans="1:12" x14ac:dyDescent="0.25">
      <c r="G592" s="17"/>
      <c r="H592" s="17"/>
      <c r="I592" s="17"/>
      <c r="J592" s="17"/>
      <c r="K592" s="17"/>
      <c r="L592" s="17"/>
    </row>
    <row r="593" spans="7:12" x14ac:dyDescent="0.25">
      <c r="G593" s="17"/>
      <c r="H593" s="17"/>
      <c r="I593" s="17"/>
      <c r="J593" s="17"/>
      <c r="K593" s="17"/>
      <c r="L593" s="17"/>
    </row>
    <row r="594" spans="7:12" x14ac:dyDescent="0.25">
      <c r="G594" s="17"/>
      <c r="H594" s="17"/>
      <c r="I594" s="17"/>
      <c r="J594" s="17"/>
      <c r="K594" s="17"/>
      <c r="L594" s="17"/>
    </row>
    <row r="595" spans="7:12" x14ac:dyDescent="0.25">
      <c r="G595" s="17"/>
      <c r="H595" s="17"/>
      <c r="I595" s="17"/>
      <c r="J595" s="17"/>
      <c r="K595" s="17"/>
      <c r="L595" s="17"/>
    </row>
    <row r="596" spans="7:12" x14ac:dyDescent="0.25">
      <c r="G596" s="17"/>
      <c r="H596" s="17"/>
      <c r="I596" s="17"/>
      <c r="J596" s="17"/>
      <c r="K596" s="17"/>
      <c r="L596" s="17"/>
    </row>
    <row r="597" spans="7:12" x14ac:dyDescent="0.25">
      <c r="G597" s="17"/>
      <c r="H597" s="17"/>
      <c r="I597" s="17"/>
      <c r="J597" s="17"/>
      <c r="K597" s="17"/>
      <c r="L597" s="17"/>
    </row>
    <row r="598" spans="7:12" x14ac:dyDescent="0.25">
      <c r="G598" s="17"/>
      <c r="H598" s="17"/>
      <c r="I598" s="17"/>
      <c r="J598" s="17"/>
      <c r="K598" s="17"/>
      <c r="L598" s="17"/>
    </row>
    <row r="599" spans="7:12" x14ac:dyDescent="0.25">
      <c r="G599" s="17"/>
      <c r="H599" s="17"/>
      <c r="I599" s="17"/>
      <c r="J599" s="17"/>
      <c r="K599" s="17"/>
      <c r="L599" s="17"/>
    </row>
    <row r="600" spans="7:12" x14ac:dyDescent="0.25">
      <c r="G600" s="17"/>
      <c r="H600" s="17"/>
      <c r="I600" s="17"/>
      <c r="J600" s="17"/>
      <c r="K600" s="17"/>
      <c r="L600" s="17"/>
    </row>
    <row r="601" spans="7:12" x14ac:dyDescent="0.25">
      <c r="G601" s="17"/>
      <c r="H601" s="17"/>
      <c r="I601" s="17"/>
      <c r="J601" s="17"/>
      <c r="K601" s="17"/>
      <c r="L601" s="17"/>
    </row>
    <row r="602" spans="7:12" x14ac:dyDescent="0.25">
      <c r="G602" s="17"/>
      <c r="H602" s="17"/>
      <c r="I602" s="17"/>
      <c r="J602" s="17"/>
      <c r="K602" s="17"/>
      <c r="L602" s="17"/>
    </row>
    <row r="603" spans="7:12" x14ac:dyDescent="0.25">
      <c r="G603" s="17"/>
      <c r="H603" s="17"/>
      <c r="I603" s="17"/>
      <c r="J603" s="17"/>
      <c r="K603" s="17"/>
      <c r="L603" s="17"/>
    </row>
    <row r="604" spans="7:12" x14ac:dyDescent="0.25">
      <c r="G604" s="17"/>
      <c r="H604" s="17"/>
      <c r="I604" s="17"/>
      <c r="J604" s="17"/>
      <c r="K604" s="17"/>
      <c r="L604" s="17"/>
    </row>
    <row r="605" spans="7:12" x14ac:dyDescent="0.25">
      <c r="G605" s="17"/>
      <c r="H605" s="17"/>
      <c r="I605" s="17"/>
      <c r="J605" s="17"/>
      <c r="K605" s="17"/>
      <c r="L605" s="17"/>
    </row>
    <row r="606" spans="7:12" x14ac:dyDescent="0.25">
      <c r="G606" s="17"/>
      <c r="H606" s="17"/>
      <c r="I606" s="17"/>
      <c r="J606" s="17"/>
      <c r="K606" s="17"/>
      <c r="L606" s="17"/>
    </row>
    <row r="607" spans="7:12" x14ac:dyDescent="0.25">
      <c r="G607" s="17"/>
      <c r="H607" s="17"/>
      <c r="I607" s="17"/>
      <c r="J607" s="17"/>
      <c r="K607" s="17"/>
      <c r="L607" s="17"/>
    </row>
    <row r="608" spans="7:12" x14ac:dyDescent="0.25">
      <c r="G608" s="17"/>
      <c r="H608" s="17"/>
      <c r="I608" s="17"/>
      <c r="J608" s="17"/>
      <c r="K608" s="17"/>
      <c r="L608" s="17"/>
    </row>
    <row r="609" spans="7:12" x14ac:dyDescent="0.25">
      <c r="G609" s="17"/>
      <c r="H609" s="17"/>
      <c r="I609" s="17"/>
      <c r="J609" s="17"/>
      <c r="K609" s="17"/>
      <c r="L609" s="17"/>
    </row>
    <row r="610" spans="7:12" x14ac:dyDescent="0.25">
      <c r="G610" s="17"/>
      <c r="H610" s="17"/>
      <c r="I610" s="17"/>
      <c r="J610" s="17"/>
      <c r="K610" s="17"/>
      <c r="L610" s="17"/>
    </row>
    <row r="611" spans="7:12" x14ac:dyDescent="0.25">
      <c r="G611" s="17"/>
      <c r="H611" s="17"/>
      <c r="I611" s="17"/>
      <c r="J611" s="17"/>
      <c r="K611" s="17"/>
      <c r="L611" s="17"/>
    </row>
    <row r="612" spans="7:12" x14ac:dyDescent="0.25">
      <c r="G612" s="17"/>
      <c r="H612" s="17"/>
      <c r="I612" s="17"/>
      <c r="J612" s="17"/>
      <c r="K612" s="17"/>
      <c r="L612" s="17"/>
    </row>
    <row r="613" spans="7:12" x14ac:dyDescent="0.25">
      <c r="G613" s="17"/>
      <c r="H613" s="17"/>
      <c r="I613" s="17"/>
      <c r="J613" s="17"/>
      <c r="K613" s="17"/>
      <c r="L613" s="17"/>
    </row>
    <row r="614" spans="7:12" x14ac:dyDescent="0.25">
      <c r="G614" s="17"/>
      <c r="H614" s="17"/>
      <c r="I614" s="17"/>
      <c r="J614" s="17"/>
      <c r="K614" s="17"/>
      <c r="L614" s="17"/>
    </row>
    <row r="615" spans="7:12" x14ac:dyDescent="0.25">
      <c r="G615" s="17"/>
      <c r="H615" s="17"/>
      <c r="I615" s="17"/>
      <c r="J615" s="17"/>
      <c r="K615" s="17"/>
      <c r="L615" s="17"/>
    </row>
    <row r="616" spans="7:12" x14ac:dyDescent="0.25">
      <c r="G616" s="17"/>
      <c r="H616" s="17"/>
      <c r="I616" s="17"/>
      <c r="J616" s="17"/>
      <c r="K616" s="17"/>
      <c r="L616" s="17"/>
    </row>
    <row r="617" spans="7:12" x14ac:dyDescent="0.25">
      <c r="G617" s="17"/>
      <c r="H617" s="17"/>
      <c r="I617" s="17"/>
      <c r="J617" s="17"/>
      <c r="K617" s="17"/>
      <c r="L617" s="17"/>
    </row>
    <row r="618" spans="7:12" x14ac:dyDescent="0.25">
      <c r="G618" s="17"/>
      <c r="H618" s="17"/>
      <c r="I618" s="17"/>
      <c r="J618" s="17"/>
      <c r="K618" s="17"/>
      <c r="L618" s="17"/>
    </row>
    <row r="619" spans="7:12" x14ac:dyDescent="0.25">
      <c r="G619" s="17"/>
      <c r="H619" s="17"/>
      <c r="I619" s="17"/>
      <c r="J619" s="17"/>
      <c r="K619" s="17"/>
      <c r="L619" s="17"/>
    </row>
    <row r="620" spans="7:12" x14ac:dyDescent="0.25">
      <c r="G620" s="17"/>
      <c r="H620" s="17"/>
      <c r="I620" s="17"/>
      <c r="J620" s="17"/>
      <c r="K620" s="17"/>
      <c r="L620" s="17"/>
    </row>
    <row r="621" spans="7:12" x14ac:dyDescent="0.25">
      <c r="G621" s="17"/>
      <c r="H621" s="17"/>
      <c r="I621" s="17"/>
      <c r="J621" s="17"/>
      <c r="K621" s="17"/>
      <c r="L621" s="17"/>
    </row>
    <row r="622" spans="7:12" x14ac:dyDescent="0.25">
      <c r="G622" s="17"/>
      <c r="H622" s="17"/>
      <c r="I622" s="17"/>
      <c r="J622" s="17"/>
      <c r="K622" s="17"/>
      <c r="L622" s="17"/>
    </row>
    <row r="623" spans="7:12" x14ac:dyDescent="0.25">
      <c r="G623" s="17"/>
      <c r="H623" s="17"/>
      <c r="I623" s="17"/>
      <c r="J623" s="17"/>
      <c r="K623" s="17"/>
      <c r="L623" s="17"/>
    </row>
    <row r="624" spans="7:12" x14ac:dyDescent="0.25">
      <c r="G624" s="17"/>
      <c r="H624" s="17"/>
      <c r="I624" s="17"/>
      <c r="J624" s="17"/>
      <c r="K624" s="17"/>
      <c r="L624" s="17"/>
    </row>
    <row r="625" spans="7:12" x14ac:dyDescent="0.25">
      <c r="G625" s="17"/>
      <c r="H625" s="17"/>
      <c r="I625" s="17"/>
      <c r="J625" s="17"/>
      <c r="K625" s="17"/>
      <c r="L625" s="17"/>
    </row>
    <row r="626" spans="7:12" x14ac:dyDescent="0.25">
      <c r="G626" s="17"/>
      <c r="H626" s="17"/>
      <c r="I626" s="17"/>
      <c r="J626" s="17"/>
      <c r="K626" s="17"/>
      <c r="L626" s="17"/>
    </row>
    <row r="627" spans="7:12" x14ac:dyDescent="0.25">
      <c r="G627" s="17"/>
      <c r="H627" s="17"/>
      <c r="I627" s="17"/>
      <c r="J627" s="17"/>
      <c r="K627" s="17"/>
      <c r="L627" s="17"/>
    </row>
    <row r="628" spans="7:12" x14ac:dyDescent="0.25">
      <c r="G628" s="17"/>
      <c r="H628" s="17"/>
      <c r="I628" s="17"/>
      <c r="J628" s="17"/>
      <c r="K628" s="17"/>
      <c r="L628" s="17"/>
    </row>
    <row r="629" spans="7:12" x14ac:dyDescent="0.25">
      <c r="G629" s="17"/>
      <c r="H629" s="17"/>
      <c r="I629" s="17"/>
      <c r="J629" s="17"/>
      <c r="K629" s="17"/>
      <c r="L629" s="17"/>
    </row>
    <row r="630" spans="7:12" x14ac:dyDescent="0.25">
      <c r="G630" s="17"/>
      <c r="H630" s="17"/>
      <c r="I630" s="17"/>
      <c r="J630" s="17"/>
      <c r="K630" s="17"/>
      <c r="L630" s="17"/>
    </row>
    <row r="631" spans="7:12" x14ac:dyDescent="0.25">
      <c r="G631" s="17"/>
      <c r="H631" s="17"/>
      <c r="I631" s="17"/>
      <c r="J631" s="17"/>
      <c r="K631" s="17"/>
      <c r="L631" s="17"/>
    </row>
    <row r="632" spans="7:12" x14ac:dyDescent="0.25">
      <c r="G632" s="17"/>
      <c r="H632" s="17"/>
      <c r="I632" s="17"/>
      <c r="J632" s="17"/>
      <c r="K632" s="17"/>
      <c r="L632" s="17"/>
    </row>
    <row r="633" spans="7:12" x14ac:dyDescent="0.25">
      <c r="G633" s="17"/>
      <c r="H633" s="17"/>
      <c r="I633" s="17"/>
      <c r="J633" s="17"/>
      <c r="K633" s="17"/>
      <c r="L633" s="17"/>
    </row>
    <row r="634" spans="7:12" x14ac:dyDescent="0.25">
      <c r="G634" s="17"/>
      <c r="H634" s="17"/>
      <c r="I634" s="17"/>
      <c r="J634" s="17"/>
      <c r="K634" s="17"/>
      <c r="L634" s="17"/>
    </row>
    <row r="635" spans="7:12" x14ac:dyDescent="0.25">
      <c r="G635" s="17"/>
      <c r="H635" s="17"/>
      <c r="I635" s="17"/>
      <c r="J635" s="17"/>
      <c r="K635" s="17"/>
      <c r="L635" s="17"/>
    </row>
    <row r="636" spans="7:12" x14ac:dyDescent="0.25">
      <c r="G636" s="17"/>
      <c r="H636" s="17"/>
      <c r="I636" s="17"/>
      <c r="J636" s="17"/>
      <c r="K636" s="17"/>
      <c r="L636" s="17"/>
    </row>
    <row r="637" spans="7:12" x14ac:dyDescent="0.25">
      <c r="G637" s="17"/>
      <c r="H637" s="17"/>
      <c r="I637" s="17"/>
      <c r="J637" s="17"/>
      <c r="K637" s="17"/>
      <c r="L637" s="17"/>
    </row>
    <row r="638" spans="7:12" x14ac:dyDescent="0.25">
      <c r="G638" s="17"/>
      <c r="H638" s="17"/>
      <c r="I638" s="17"/>
      <c r="J638" s="17"/>
      <c r="K638" s="17"/>
      <c r="L638" s="17"/>
    </row>
    <row r="639" spans="7:12" x14ac:dyDescent="0.25">
      <c r="G639" s="17"/>
      <c r="H639" s="17"/>
      <c r="I639" s="17"/>
      <c r="J639" s="17"/>
      <c r="K639" s="17"/>
      <c r="L639" s="17"/>
    </row>
    <row r="640" spans="7:12" x14ac:dyDescent="0.25">
      <c r="G640" s="17"/>
      <c r="H640" s="17"/>
      <c r="I640" s="17"/>
      <c r="J640" s="17"/>
      <c r="K640" s="17"/>
      <c r="L640" s="17"/>
    </row>
    <row r="641" spans="7:12" x14ac:dyDescent="0.25">
      <c r="G641" s="17"/>
      <c r="H641" s="17"/>
      <c r="I641" s="17"/>
      <c r="J641" s="17"/>
      <c r="K641" s="17"/>
      <c r="L641" s="17"/>
    </row>
    <row r="642" spans="7:12" x14ac:dyDescent="0.25">
      <c r="G642" s="17"/>
      <c r="H642" s="17"/>
      <c r="I642" s="17"/>
      <c r="J642" s="17"/>
      <c r="K642" s="17"/>
      <c r="L642" s="17"/>
    </row>
    <row r="643" spans="7:12" x14ac:dyDescent="0.25">
      <c r="G643" s="17"/>
      <c r="H643" s="17"/>
      <c r="I643" s="17"/>
      <c r="J643" s="17"/>
      <c r="K643" s="17"/>
      <c r="L643" s="17"/>
    </row>
    <row r="644" spans="7:12" x14ac:dyDescent="0.25">
      <c r="G644" s="17"/>
      <c r="H644" s="17"/>
      <c r="I644" s="17"/>
      <c r="J644" s="17"/>
      <c r="K644" s="17"/>
      <c r="L644" s="17"/>
    </row>
    <row r="645" spans="7:12" x14ac:dyDescent="0.25">
      <c r="G645" s="17"/>
      <c r="H645" s="17"/>
      <c r="I645" s="17"/>
      <c r="J645" s="17"/>
      <c r="K645" s="17"/>
      <c r="L645" s="17"/>
    </row>
    <row r="646" spans="7:12" x14ac:dyDescent="0.25">
      <c r="G646" s="17"/>
      <c r="H646" s="17"/>
      <c r="I646" s="17"/>
      <c r="J646" s="17"/>
      <c r="K646" s="17"/>
      <c r="L646" s="17"/>
    </row>
    <row r="647" spans="7:12" x14ac:dyDescent="0.25">
      <c r="G647" s="17"/>
      <c r="H647" s="17"/>
      <c r="I647" s="17"/>
      <c r="J647" s="17"/>
      <c r="K647" s="17"/>
      <c r="L647" s="17"/>
    </row>
    <row r="648" spans="7:12" x14ac:dyDescent="0.25">
      <c r="G648" s="17"/>
      <c r="H648" s="17"/>
      <c r="I648" s="17"/>
      <c r="J648" s="17"/>
      <c r="K648" s="17"/>
      <c r="L648" s="17"/>
    </row>
    <row r="649" spans="7:12" x14ac:dyDescent="0.25">
      <c r="G649" s="17"/>
      <c r="H649" s="17"/>
      <c r="I649" s="17"/>
      <c r="J649" s="17"/>
      <c r="K649" s="17"/>
      <c r="L649" s="17"/>
    </row>
    <row r="650" spans="7:12" x14ac:dyDescent="0.25">
      <c r="G650" s="17"/>
      <c r="H650" s="17"/>
      <c r="I650" s="17"/>
      <c r="J650" s="17"/>
      <c r="K650" s="17"/>
      <c r="L650" s="17"/>
    </row>
    <row r="651" spans="7:12" x14ac:dyDescent="0.25">
      <c r="G651" s="17"/>
      <c r="H651" s="17"/>
      <c r="I651" s="17"/>
      <c r="J651" s="17"/>
      <c r="K651" s="17"/>
      <c r="L651" s="17"/>
    </row>
    <row r="652" spans="7:12" x14ac:dyDescent="0.25">
      <c r="G652" s="17"/>
      <c r="H652" s="17"/>
      <c r="I652" s="17"/>
      <c r="J652" s="17"/>
      <c r="K652" s="17"/>
      <c r="L652" s="17"/>
    </row>
    <row r="653" spans="7:12" x14ac:dyDescent="0.25">
      <c r="G653" s="17"/>
      <c r="H653" s="17"/>
      <c r="I653" s="17"/>
      <c r="J653" s="17"/>
      <c r="K653" s="17"/>
      <c r="L653" s="17"/>
    </row>
    <row r="654" spans="7:12" x14ac:dyDescent="0.25">
      <c r="G654" s="17"/>
      <c r="H654" s="17"/>
      <c r="I654" s="17"/>
      <c r="J654" s="17"/>
      <c r="K654" s="17"/>
      <c r="L654" s="17"/>
    </row>
    <row r="655" spans="7:12" x14ac:dyDescent="0.25">
      <c r="G655" s="17"/>
      <c r="H655" s="17"/>
      <c r="I655" s="17"/>
      <c r="J655" s="17"/>
      <c r="K655" s="17"/>
      <c r="L655" s="17"/>
    </row>
    <row r="656" spans="7:12" x14ac:dyDescent="0.25">
      <c r="G656" s="17"/>
      <c r="H656" s="17"/>
      <c r="I656" s="17"/>
      <c r="J656" s="17"/>
      <c r="K656" s="17"/>
      <c r="L656" s="17"/>
    </row>
    <row r="657" spans="7:12" x14ac:dyDescent="0.25">
      <c r="G657" s="17"/>
      <c r="H657" s="17"/>
      <c r="I657" s="17"/>
      <c r="J657" s="17"/>
      <c r="K657" s="17"/>
      <c r="L657" s="17"/>
    </row>
    <row r="658" spans="7:12" x14ac:dyDescent="0.25">
      <c r="G658" s="17"/>
      <c r="H658" s="17"/>
      <c r="I658" s="17"/>
      <c r="J658" s="17"/>
      <c r="K658" s="17"/>
      <c r="L658" s="17"/>
    </row>
    <row r="659" spans="7:12" x14ac:dyDescent="0.25">
      <c r="G659" s="17"/>
      <c r="H659" s="17"/>
      <c r="I659" s="17"/>
      <c r="J659" s="17"/>
      <c r="K659" s="17"/>
      <c r="L659" s="17"/>
    </row>
    <row r="660" spans="7:12" x14ac:dyDescent="0.25">
      <c r="G660" s="17"/>
      <c r="H660" s="17"/>
      <c r="I660" s="17"/>
      <c r="J660" s="17"/>
      <c r="K660" s="17"/>
      <c r="L660" s="17"/>
    </row>
    <row r="661" spans="7:12" x14ac:dyDescent="0.25">
      <c r="G661" s="17"/>
      <c r="H661" s="17"/>
      <c r="I661" s="17"/>
      <c r="J661" s="17"/>
      <c r="K661" s="17"/>
      <c r="L661" s="17"/>
    </row>
    <row r="662" spans="7:12" x14ac:dyDescent="0.25">
      <c r="G662" s="17"/>
      <c r="H662" s="17"/>
      <c r="I662" s="17"/>
      <c r="J662" s="17"/>
      <c r="K662" s="17"/>
      <c r="L662" s="17"/>
    </row>
    <row r="663" spans="7:12" x14ac:dyDescent="0.25">
      <c r="G663" s="17"/>
      <c r="H663" s="17"/>
      <c r="I663" s="17"/>
      <c r="J663" s="17"/>
      <c r="K663" s="17"/>
      <c r="L663" s="17"/>
    </row>
    <row r="664" spans="7:12" x14ac:dyDescent="0.25">
      <c r="G664" s="17"/>
      <c r="H664" s="17"/>
      <c r="I664" s="17"/>
      <c r="J664" s="17"/>
      <c r="K664" s="17"/>
      <c r="L664" s="17"/>
    </row>
    <row r="665" spans="7:12" x14ac:dyDescent="0.25">
      <c r="G665" s="17"/>
      <c r="H665" s="17"/>
      <c r="I665" s="17"/>
      <c r="J665" s="17"/>
      <c r="K665" s="17"/>
      <c r="L665" s="17"/>
    </row>
    <row r="666" spans="7:12" x14ac:dyDescent="0.25">
      <c r="G666" s="17"/>
      <c r="H666" s="17"/>
      <c r="I666" s="17"/>
      <c r="J666" s="17"/>
      <c r="K666" s="17"/>
      <c r="L666" s="17"/>
    </row>
    <row r="667" spans="7:12" x14ac:dyDescent="0.25">
      <c r="G667" s="17"/>
      <c r="H667" s="17"/>
      <c r="I667" s="17"/>
      <c r="J667" s="17"/>
      <c r="K667" s="17"/>
      <c r="L667" s="17"/>
    </row>
    <row r="668" spans="7:12" x14ac:dyDescent="0.25">
      <c r="G668" s="17"/>
      <c r="H668" s="17"/>
      <c r="I668" s="17"/>
      <c r="J668" s="17"/>
      <c r="K668" s="17"/>
      <c r="L668" s="17"/>
    </row>
    <row r="669" spans="7:12" x14ac:dyDescent="0.25">
      <c r="G669" s="17"/>
      <c r="H669" s="17"/>
      <c r="I669" s="17"/>
      <c r="J669" s="17"/>
      <c r="K669" s="17"/>
      <c r="L669" s="17"/>
    </row>
    <row r="670" spans="7:12" x14ac:dyDescent="0.25">
      <c r="G670" s="17"/>
      <c r="H670" s="17"/>
      <c r="I670" s="17"/>
      <c r="J670" s="17"/>
      <c r="K670" s="17"/>
      <c r="L670" s="17"/>
    </row>
    <row r="671" spans="7:12" x14ac:dyDescent="0.25">
      <c r="G671" s="17"/>
      <c r="H671" s="17"/>
      <c r="I671" s="17"/>
      <c r="J671" s="17"/>
      <c r="K671" s="17"/>
      <c r="L671" s="17"/>
    </row>
    <row r="672" spans="7:12" x14ac:dyDescent="0.25">
      <c r="G672" s="17"/>
      <c r="H672" s="17"/>
      <c r="I672" s="17"/>
      <c r="J672" s="17"/>
      <c r="K672" s="17"/>
      <c r="L672" s="17"/>
    </row>
    <row r="673" spans="7:12" x14ac:dyDescent="0.25">
      <c r="G673" s="17"/>
      <c r="H673" s="17"/>
      <c r="I673" s="17"/>
      <c r="J673" s="17"/>
      <c r="K673" s="17"/>
      <c r="L673" s="17"/>
    </row>
    <row r="674" spans="7:12" x14ac:dyDescent="0.25">
      <c r="G674" s="17"/>
      <c r="H674" s="17"/>
      <c r="I674" s="17"/>
      <c r="J674" s="17"/>
      <c r="K674" s="17"/>
      <c r="L674" s="17"/>
    </row>
    <row r="675" spans="7:12" x14ac:dyDescent="0.25">
      <c r="G675" s="17"/>
      <c r="H675" s="17"/>
      <c r="I675" s="17"/>
      <c r="J675" s="17"/>
      <c r="K675" s="17"/>
      <c r="L675" s="17"/>
    </row>
    <row r="676" spans="7:12" x14ac:dyDescent="0.25">
      <c r="G676" s="17"/>
      <c r="H676" s="17"/>
      <c r="I676" s="17"/>
      <c r="J676" s="17"/>
      <c r="K676" s="17"/>
      <c r="L676" s="17"/>
    </row>
    <row r="677" spans="7:12" x14ac:dyDescent="0.25">
      <c r="G677" s="17"/>
      <c r="H677" s="17"/>
      <c r="I677" s="17"/>
      <c r="J677" s="17"/>
      <c r="K677" s="17"/>
      <c r="L677" s="17"/>
    </row>
    <row r="678" spans="7:12" x14ac:dyDescent="0.25">
      <c r="G678" s="17"/>
      <c r="H678" s="17"/>
      <c r="I678" s="17"/>
      <c r="J678" s="17"/>
      <c r="K678" s="17"/>
      <c r="L678" s="17"/>
    </row>
    <row r="679" spans="7:12" x14ac:dyDescent="0.25">
      <c r="G679" s="17"/>
      <c r="H679" s="17"/>
      <c r="I679" s="17"/>
      <c r="J679" s="17"/>
      <c r="K679" s="17"/>
      <c r="L679" s="17"/>
    </row>
    <row r="680" spans="7:12" x14ac:dyDescent="0.25">
      <c r="G680" s="17"/>
      <c r="H680" s="17"/>
      <c r="I680" s="17"/>
      <c r="J680" s="17"/>
      <c r="K680" s="17"/>
      <c r="L680" s="17"/>
    </row>
    <row r="681" spans="7:12" x14ac:dyDescent="0.25">
      <c r="G681" s="17"/>
      <c r="H681" s="17"/>
      <c r="I681" s="17"/>
      <c r="J681" s="17"/>
      <c r="K681" s="17"/>
      <c r="L681" s="17"/>
    </row>
    <row r="682" spans="7:12" x14ac:dyDescent="0.25">
      <c r="G682" s="17"/>
      <c r="H682" s="17"/>
      <c r="I682" s="17"/>
      <c r="J682" s="17"/>
      <c r="K682" s="17"/>
      <c r="L682" s="17"/>
    </row>
    <row r="683" spans="7:12" x14ac:dyDescent="0.25">
      <c r="G683" s="17"/>
      <c r="H683" s="17"/>
      <c r="I683" s="17"/>
      <c r="J683" s="17"/>
      <c r="K683" s="17"/>
      <c r="L683" s="17"/>
    </row>
    <row r="684" spans="7:12" x14ac:dyDescent="0.25">
      <c r="G684" s="17"/>
      <c r="H684" s="17"/>
      <c r="I684" s="17"/>
      <c r="J684" s="17"/>
      <c r="K684" s="17"/>
      <c r="L684" s="17"/>
    </row>
    <row r="685" spans="7:12" x14ac:dyDescent="0.25">
      <c r="G685" s="17"/>
      <c r="H685" s="17"/>
      <c r="I685" s="17"/>
      <c r="J685" s="17"/>
      <c r="K685" s="17"/>
      <c r="L685" s="17"/>
    </row>
    <row r="686" spans="7:12" x14ac:dyDescent="0.25">
      <c r="G686" s="17"/>
      <c r="H686" s="17"/>
      <c r="I686" s="17"/>
      <c r="J686" s="17"/>
      <c r="K686" s="17"/>
      <c r="L686" s="17"/>
    </row>
    <row r="687" spans="7:12" x14ac:dyDescent="0.25">
      <c r="G687" s="17"/>
      <c r="H687" s="17"/>
      <c r="I687" s="17"/>
      <c r="J687" s="17"/>
      <c r="K687" s="17"/>
      <c r="L687" s="17"/>
    </row>
    <row r="688" spans="7:12" x14ac:dyDescent="0.25">
      <c r="G688" s="17"/>
      <c r="H688" s="17"/>
      <c r="I688" s="17"/>
      <c r="J688" s="17"/>
      <c r="K688" s="17"/>
      <c r="L688" s="17"/>
    </row>
    <row r="689" spans="7:12" x14ac:dyDescent="0.25">
      <c r="G689" s="17"/>
      <c r="H689" s="17"/>
      <c r="I689" s="17"/>
      <c r="J689" s="17"/>
      <c r="K689" s="17"/>
      <c r="L689" s="17"/>
    </row>
    <row r="690" spans="7:12" x14ac:dyDescent="0.25">
      <c r="G690" s="17"/>
      <c r="H690" s="17"/>
      <c r="I690" s="17"/>
      <c r="J690" s="17"/>
      <c r="K690" s="17"/>
      <c r="L690" s="17"/>
    </row>
    <row r="691" spans="7:12" x14ac:dyDescent="0.25">
      <c r="G691" s="17"/>
      <c r="H691" s="17"/>
      <c r="I691" s="17"/>
      <c r="J691" s="17"/>
      <c r="K691" s="17"/>
      <c r="L691" s="17"/>
    </row>
    <row r="692" spans="7:12" x14ac:dyDescent="0.25">
      <c r="G692" s="17"/>
      <c r="H692" s="17"/>
      <c r="I692" s="17"/>
      <c r="J692" s="17"/>
      <c r="K692" s="17"/>
      <c r="L692" s="17"/>
    </row>
    <row r="693" spans="7:12" x14ac:dyDescent="0.25">
      <c r="G693" s="17"/>
      <c r="H693" s="17"/>
      <c r="I693" s="17"/>
      <c r="J693" s="17"/>
      <c r="K693" s="17"/>
      <c r="L693" s="17"/>
    </row>
    <row r="694" spans="7:12" x14ac:dyDescent="0.25">
      <c r="G694" s="17"/>
      <c r="H694" s="17"/>
      <c r="I694" s="17"/>
      <c r="J694" s="17"/>
      <c r="K694" s="17"/>
      <c r="L694" s="17"/>
    </row>
    <row r="695" spans="7:12" x14ac:dyDescent="0.25">
      <c r="G695" s="17"/>
      <c r="H695" s="17"/>
      <c r="I695" s="17"/>
      <c r="J695" s="17"/>
      <c r="K695" s="17"/>
      <c r="L695" s="17"/>
    </row>
    <row r="696" spans="7:12" x14ac:dyDescent="0.25">
      <c r="G696" s="17"/>
      <c r="H696" s="17"/>
      <c r="I696" s="17"/>
      <c r="J696" s="17"/>
      <c r="K696" s="17"/>
      <c r="L696" s="17"/>
    </row>
    <row r="697" spans="7:12" x14ac:dyDescent="0.25">
      <c r="G697" s="17"/>
      <c r="H697" s="17"/>
      <c r="I697" s="17"/>
      <c r="J697" s="17"/>
      <c r="K697" s="17"/>
      <c r="L697" s="17"/>
    </row>
    <row r="698" spans="7:12" x14ac:dyDescent="0.25">
      <c r="G698" s="17"/>
      <c r="H698" s="17"/>
      <c r="I698" s="17"/>
      <c r="J698" s="17"/>
      <c r="K698" s="17"/>
      <c r="L698" s="17"/>
    </row>
    <row r="699" spans="7:12" x14ac:dyDescent="0.25">
      <c r="G699" s="17"/>
      <c r="H699" s="17"/>
      <c r="I699" s="17"/>
      <c r="J699" s="17"/>
      <c r="K699" s="17"/>
      <c r="L699" s="17"/>
    </row>
    <row r="700" spans="7:12" x14ac:dyDescent="0.25">
      <c r="G700" s="17"/>
      <c r="H700" s="17"/>
      <c r="I700" s="17"/>
      <c r="J700" s="17"/>
      <c r="K700" s="17"/>
      <c r="L700" s="17"/>
    </row>
    <row r="701" spans="7:12" x14ac:dyDescent="0.25">
      <c r="G701" s="17"/>
      <c r="H701" s="17"/>
      <c r="I701" s="17"/>
      <c r="J701" s="17"/>
      <c r="K701" s="17"/>
      <c r="L701" s="17"/>
    </row>
    <row r="702" spans="7:12" x14ac:dyDescent="0.25">
      <c r="G702" s="17"/>
      <c r="H702" s="17"/>
      <c r="I702" s="17"/>
      <c r="J702" s="17"/>
      <c r="K702" s="17"/>
      <c r="L702" s="17"/>
    </row>
    <row r="703" spans="7:12" x14ac:dyDescent="0.25">
      <c r="G703" s="17"/>
      <c r="H703" s="17"/>
      <c r="I703" s="17"/>
      <c r="J703" s="17"/>
      <c r="K703" s="17"/>
      <c r="L703" s="17"/>
    </row>
    <row r="704" spans="7:12" x14ac:dyDescent="0.25">
      <c r="G704" s="17"/>
      <c r="H704" s="17"/>
      <c r="I704" s="17"/>
      <c r="J704" s="17"/>
      <c r="K704" s="17"/>
      <c r="L704" s="17"/>
    </row>
    <row r="705" spans="7:12" x14ac:dyDescent="0.25">
      <c r="G705" s="17"/>
      <c r="H705" s="17"/>
      <c r="I705" s="17"/>
      <c r="J705" s="17"/>
      <c r="K705" s="17"/>
      <c r="L705" s="17"/>
    </row>
    <row r="706" spans="7:12" x14ac:dyDescent="0.25">
      <c r="G706" s="17"/>
      <c r="H706" s="17"/>
      <c r="I706" s="17"/>
      <c r="J706" s="17"/>
      <c r="K706" s="17"/>
      <c r="L706" s="17"/>
    </row>
    <row r="707" spans="7:12" x14ac:dyDescent="0.25">
      <c r="G707" s="17"/>
      <c r="H707" s="17"/>
      <c r="I707" s="17"/>
      <c r="J707" s="17"/>
      <c r="K707" s="17"/>
      <c r="L707" s="17"/>
    </row>
    <row r="708" spans="7:12" x14ac:dyDescent="0.25">
      <c r="G708" s="17"/>
      <c r="H708" s="17"/>
      <c r="I708" s="17"/>
      <c r="J708" s="17"/>
      <c r="K708" s="17"/>
      <c r="L708" s="17"/>
    </row>
    <row r="709" spans="7:12" x14ac:dyDescent="0.25">
      <c r="G709" s="17"/>
      <c r="H709" s="17"/>
      <c r="I709" s="17"/>
      <c r="J709" s="17"/>
      <c r="K709" s="17"/>
      <c r="L709" s="17"/>
    </row>
    <row r="710" spans="7:12" x14ac:dyDescent="0.25">
      <c r="G710" s="17"/>
      <c r="H710" s="17"/>
      <c r="I710" s="17"/>
      <c r="J710" s="17"/>
      <c r="K710" s="17"/>
      <c r="L710" s="17"/>
    </row>
    <row r="711" spans="7:12" x14ac:dyDescent="0.25">
      <c r="G711" s="17"/>
      <c r="H711" s="17"/>
      <c r="I711" s="17"/>
      <c r="J711" s="17"/>
      <c r="K711" s="17"/>
      <c r="L711" s="17"/>
    </row>
    <row r="712" spans="7:12" x14ac:dyDescent="0.25">
      <c r="G712" s="17"/>
      <c r="H712" s="17"/>
      <c r="I712" s="17"/>
      <c r="J712" s="17"/>
      <c r="K712" s="17"/>
      <c r="L712" s="17"/>
    </row>
    <row r="713" spans="7:12" x14ac:dyDescent="0.25">
      <c r="G713" s="17"/>
      <c r="H713" s="17"/>
      <c r="I713" s="17"/>
      <c r="J713" s="17"/>
      <c r="K713" s="17"/>
      <c r="L713" s="17"/>
    </row>
    <row r="714" spans="7:12" x14ac:dyDescent="0.25">
      <c r="G714" s="17"/>
      <c r="H714" s="17"/>
      <c r="I714" s="17"/>
      <c r="J714" s="17"/>
      <c r="K714" s="17"/>
      <c r="L714" s="17"/>
    </row>
    <row r="715" spans="7:12" x14ac:dyDescent="0.25">
      <c r="G715" s="17"/>
      <c r="H715" s="17"/>
      <c r="I715" s="17"/>
      <c r="J715" s="17"/>
      <c r="K715" s="17"/>
      <c r="L715" s="17"/>
    </row>
    <row r="716" spans="7:12" x14ac:dyDescent="0.25">
      <c r="G716" s="17"/>
      <c r="H716" s="17"/>
      <c r="I716" s="17"/>
      <c r="J716" s="17"/>
      <c r="K716" s="17"/>
      <c r="L716" s="17"/>
    </row>
    <row r="717" spans="7:12" x14ac:dyDescent="0.25">
      <c r="G717" s="17"/>
      <c r="H717" s="17"/>
      <c r="I717" s="17"/>
      <c r="J717" s="17"/>
      <c r="K717" s="17"/>
      <c r="L717" s="17"/>
    </row>
    <row r="718" spans="7:12" x14ac:dyDescent="0.25">
      <c r="G718" s="17"/>
      <c r="H718" s="17"/>
      <c r="I718" s="17"/>
      <c r="J718" s="17"/>
      <c r="K718" s="17"/>
      <c r="L718" s="17"/>
    </row>
    <row r="719" spans="7:12" x14ac:dyDescent="0.25">
      <c r="G719" s="17"/>
      <c r="H719" s="17"/>
      <c r="I719" s="17"/>
      <c r="J719" s="17"/>
      <c r="K719" s="17"/>
      <c r="L719" s="17"/>
    </row>
    <row r="720" spans="7:12" x14ac:dyDescent="0.25">
      <c r="G720" s="17"/>
      <c r="H720" s="17"/>
      <c r="I720" s="17"/>
      <c r="J720" s="17"/>
      <c r="K720" s="17"/>
      <c r="L720" s="17"/>
    </row>
    <row r="721" spans="7:12" x14ac:dyDescent="0.25">
      <c r="G721" s="17"/>
      <c r="H721" s="17"/>
      <c r="I721" s="17"/>
      <c r="J721" s="17"/>
      <c r="K721" s="17"/>
      <c r="L721" s="17"/>
    </row>
    <row r="722" spans="7:12" x14ac:dyDescent="0.25">
      <c r="G722" s="17"/>
      <c r="H722" s="17"/>
      <c r="I722" s="17"/>
      <c r="J722" s="17"/>
      <c r="K722" s="17"/>
      <c r="L722" s="17"/>
    </row>
    <row r="723" spans="7:12" x14ac:dyDescent="0.25">
      <c r="G723" s="17"/>
      <c r="H723" s="17"/>
      <c r="I723" s="17"/>
      <c r="J723" s="17"/>
      <c r="K723" s="17"/>
      <c r="L723" s="17"/>
    </row>
    <row r="724" spans="7:12" x14ac:dyDescent="0.25">
      <c r="G724" s="17"/>
      <c r="H724" s="17"/>
      <c r="I724" s="17"/>
      <c r="J724" s="17"/>
      <c r="K724" s="17"/>
      <c r="L724" s="17"/>
    </row>
    <row r="725" spans="7:12" x14ac:dyDescent="0.25">
      <c r="G725" s="17"/>
      <c r="H725" s="17"/>
      <c r="I725" s="17"/>
      <c r="J725" s="17"/>
      <c r="K725" s="17"/>
      <c r="L725" s="17"/>
    </row>
    <row r="726" spans="7:12" x14ac:dyDescent="0.25">
      <c r="G726" s="17"/>
      <c r="H726" s="17"/>
      <c r="I726" s="17"/>
      <c r="J726" s="17"/>
      <c r="K726" s="17"/>
      <c r="L726" s="17"/>
    </row>
    <row r="727" spans="7:12" x14ac:dyDescent="0.25">
      <c r="G727" s="17"/>
      <c r="H727" s="17"/>
      <c r="I727" s="17"/>
      <c r="J727" s="17"/>
      <c r="K727" s="17"/>
      <c r="L727" s="17"/>
    </row>
    <row r="728" spans="7:12" x14ac:dyDescent="0.25">
      <c r="G728" s="17"/>
      <c r="H728" s="17"/>
      <c r="I728" s="17"/>
      <c r="J728" s="17"/>
      <c r="K728" s="17"/>
      <c r="L728" s="17"/>
    </row>
    <row r="729" spans="7:12" x14ac:dyDescent="0.25">
      <c r="G729" s="17"/>
      <c r="H729" s="17"/>
      <c r="I729" s="17"/>
      <c r="J729" s="17"/>
      <c r="K729" s="17"/>
      <c r="L729" s="17"/>
    </row>
    <row r="730" spans="7:12" x14ac:dyDescent="0.25">
      <c r="G730" s="17"/>
      <c r="H730" s="17"/>
      <c r="I730" s="17"/>
      <c r="J730" s="17"/>
      <c r="K730" s="17"/>
      <c r="L730" s="17"/>
    </row>
    <row r="731" spans="7:12" x14ac:dyDescent="0.25">
      <c r="G731" s="17"/>
      <c r="H731" s="17"/>
      <c r="I731" s="17"/>
      <c r="J731" s="17"/>
      <c r="K731" s="17"/>
      <c r="L731" s="17"/>
    </row>
    <row r="732" spans="7:12" x14ac:dyDescent="0.25">
      <c r="G732" s="17"/>
      <c r="H732" s="17"/>
      <c r="I732" s="17"/>
      <c r="J732" s="17"/>
      <c r="K732" s="17"/>
      <c r="L732" s="17"/>
    </row>
    <row r="733" spans="7:12" x14ac:dyDescent="0.25">
      <c r="G733" s="17"/>
      <c r="H733" s="17"/>
      <c r="I733" s="17"/>
      <c r="J733" s="17"/>
      <c r="K733" s="17"/>
      <c r="L733" s="17"/>
    </row>
    <row r="734" spans="7:12" x14ac:dyDescent="0.25">
      <c r="G734" s="17"/>
      <c r="H734" s="17"/>
      <c r="I734" s="17"/>
      <c r="J734" s="17"/>
      <c r="K734" s="17"/>
      <c r="L734" s="17"/>
    </row>
    <row r="735" spans="7:12" x14ac:dyDescent="0.25">
      <c r="G735" s="17"/>
      <c r="H735" s="17"/>
      <c r="I735" s="17"/>
      <c r="J735" s="17"/>
      <c r="K735" s="17"/>
      <c r="L735" s="17"/>
    </row>
    <row r="736" spans="7:12" x14ac:dyDescent="0.25">
      <c r="G736" s="17"/>
      <c r="H736" s="17"/>
      <c r="I736" s="17"/>
      <c r="J736" s="17"/>
      <c r="K736" s="17"/>
      <c r="L736" s="17"/>
    </row>
    <row r="737" spans="7:12" x14ac:dyDescent="0.25">
      <c r="G737" s="17"/>
      <c r="H737" s="17"/>
      <c r="I737" s="17"/>
      <c r="J737" s="17"/>
      <c r="K737" s="17"/>
      <c r="L737" s="17"/>
    </row>
    <row r="738" spans="7:12" x14ac:dyDescent="0.25">
      <c r="G738" s="17"/>
      <c r="H738" s="17"/>
      <c r="I738" s="17"/>
      <c r="J738" s="17"/>
      <c r="K738" s="17"/>
      <c r="L738" s="17"/>
    </row>
    <row r="739" spans="7:12" x14ac:dyDescent="0.25">
      <c r="G739" s="17"/>
      <c r="H739" s="17"/>
      <c r="I739" s="17"/>
      <c r="J739" s="17"/>
      <c r="K739" s="17"/>
      <c r="L739" s="17"/>
    </row>
    <row r="740" spans="7:12" x14ac:dyDescent="0.25">
      <c r="G740" s="17"/>
      <c r="H740" s="17"/>
      <c r="I740" s="17"/>
      <c r="J740" s="17"/>
      <c r="K740" s="17"/>
      <c r="L740" s="17"/>
    </row>
    <row r="741" spans="7:12" x14ac:dyDescent="0.25">
      <c r="G741" s="17"/>
      <c r="H741" s="17"/>
      <c r="I741" s="17"/>
      <c r="J741" s="17"/>
      <c r="K741" s="17"/>
      <c r="L741" s="17"/>
    </row>
    <row r="742" spans="7:12" x14ac:dyDescent="0.25">
      <c r="G742" s="17"/>
      <c r="H742" s="17"/>
      <c r="I742" s="17"/>
      <c r="J742" s="17"/>
      <c r="K742" s="17"/>
      <c r="L742" s="17"/>
    </row>
    <row r="743" spans="7:12" x14ac:dyDescent="0.25">
      <c r="G743" s="17"/>
      <c r="H743" s="17"/>
      <c r="I743" s="17"/>
      <c r="J743" s="17"/>
      <c r="K743" s="17"/>
      <c r="L743" s="17"/>
    </row>
    <row r="744" spans="7:12" x14ac:dyDescent="0.25">
      <c r="G744" s="17"/>
      <c r="H744" s="17"/>
      <c r="I744" s="17"/>
      <c r="J744" s="17"/>
      <c r="K744" s="17"/>
      <c r="L744" s="17"/>
    </row>
    <row r="745" spans="7:12" x14ac:dyDescent="0.25">
      <c r="G745" s="17"/>
      <c r="H745" s="17"/>
      <c r="I745" s="17"/>
      <c r="J745" s="17"/>
      <c r="K745" s="17"/>
      <c r="L745" s="17"/>
    </row>
    <row r="746" spans="7:12" x14ac:dyDescent="0.25">
      <c r="G746" s="17"/>
      <c r="H746" s="17"/>
      <c r="I746" s="17"/>
      <c r="J746" s="17"/>
      <c r="K746" s="17"/>
      <c r="L746" s="17"/>
    </row>
    <row r="747" spans="7:12" x14ac:dyDescent="0.25">
      <c r="G747" s="17"/>
      <c r="H747" s="17"/>
      <c r="I747" s="17"/>
      <c r="J747" s="17"/>
      <c r="K747" s="17"/>
      <c r="L747" s="17"/>
    </row>
    <row r="748" spans="7:12" x14ac:dyDescent="0.25">
      <c r="G748" s="17"/>
      <c r="H748" s="17"/>
      <c r="I748" s="17"/>
      <c r="J748" s="17"/>
      <c r="K748" s="17"/>
      <c r="L748" s="17"/>
    </row>
    <row r="749" spans="7:12" x14ac:dyDescent="0.25">
      <c r="G749" s="17"/>
      <c r="H749" s="17"/>
      <c r="I749" s="17"/>
      <c r="J749" s="17"/>
      <c r="K749" s="17"/>
      <c r="L749" s="17"/>
    </row>
    <row r="750" spans="7:12" x14ac:dyDescent="0.25">
      <c r="G750" s="17"/>
      <c r="H750" s="17"/>
      <c r="I750" s="17"/>
      <c r="J750" s="17"/>
      <c r="K750" s="17"/>
      <c r="L750" s="17"/>
    </row>
    <row r="751" spans="7:12" x14ac:dyDescent="0.25">
      <c r="G751" s="17"/>
      <c r="H751" s="17"/>
      <c r="I751" s="17"/>
      <c r="J751" s="17"/>
      <c r="K751" s="17"/>
      <c r="L751" s="17"/>
    </row>
    <row r="752" spans="7:12" x14ac:dyDescent="0.25">
      <c r="G752" s="17"/>
      <c r="H752" s="17"/>
      <c r="I752" s="17"/>
      <c r="J752" s="17"/>
      <c r="K752" s="17"/>
      <c r="L752" s="17"/>
    </row>
    <row r="753" spans="7:12" x14ac:dyDescent="0.25">
      <c r="G753" s="17"/>
      <c r="H753" s="17"/>
      <c r="I753" s="17"/>
      <c r="J753" s="17"/>
      <c r="K753" s="17"/>
      <c r="L753" s="17"/>
    </row>
    <row r="754" spans="7:12" x14ac:dyDescent="0.25">
      <c r="G754" s="17"/>
      <c r="H754" s="17"/>
      <c r="I754" s="17"/>
      <c r="J754" s="17"/>
      <c r="K754" s="17"/>
      <c r="L754" s="17"/>
    </row>
    <row r="755" spans="7:12" x14ac:dyDescent="0.25">
      <c r="G755" s="17"/>
      <c r="H755" s="17"/>
      <c r="I755" s="17"/>
      <c r="J755" s="17"/>
      <c r="K755" s="17"/>
      <c r="L755" s="17"/>
    </row>
    <row r="756" spans="7:12" x14ac:dyDescent="0.25">
      <c r="G756" s="17"/>
      <c r="H756" s="17"/>
      <c r="I756" s="17"/>
      <c r="J756" s="17"/>
      <c r="K756" s="17"/>
      <c r="L756" s="17"/>
    </row>
    <row r="757" spans="7:12" x14ac:dyDescent="0.25">
      <c r="G757" s="17"/>
      <c r="H757" s="17"/>
      <c r="I757" s="17"/>
      <c r="J757" s="17"/>
      <c r="K757" s="17"/>
      <c r="L757" s="17"/>
    </row>
    <row r="758" spans="7:12" x14ac:dyDescent="0.25">
      <c r="G758" s="17"/>
      <c r="H758" s="17"/>
      <c r="I758" s="17"/>
      <c r="J758" s="17"/>
      <c r="K758" s="17"/>
      <c r="L758" s="17"/>
    </row>
    <row r="759" spans="7:12" x14ac:dyDescent="0.25">
      <c r="G759" s="17"/>
      <c r="H759" s="17"/>
      <c r="I759" s="17"/>
      <c r="J759" s="17"/>
      <c r="K759" s="17"/>
      <c r="L759" s="17"/>
    </row>
    <row r="760" spans="7:12" x14ac:dyDescent="0.25">
      <c r="G760" s="17"/>
      <c r="H760" s="17"/>
      <c r="I760" s="17"/>
      <c r="J760" s="17"/>
      <c r="K760" s="17"/>
      <c r="L760" s="17"/>
    </row>
    <row r="761" spans="7:12" x14ac:dyDescent="0.25">
      <c r="G761" s="17"/>
      <c r="H761" s="17"/>
      <c r="I761" s="17"/>
      <c r="J761" s="17"/>
      <c r="K761" s="17"/>
      <c r="L761" s="17"/>
    </row>
    <row r="762" spans="7:12" x14ac:dyDescent="0.25">
      <c r="G762" s="17"/>
      <c r="H762" s="17"/>
      <c r="I762" s="17"/>
      <c r="J762" s="17"/>
      <c r="K762" s="17"/>
      <c r="L762" s="17"/>
    </row>
    <row r="763" spans="7:12" x14ac:dyDescent="0.25">
      <c r="G763" s="17"/>
      <c r="H763" s="17"/>
      <c r="I763" s="17"/>
      <c r="J763" s="17"/>
      <c r="K763" s="17"/>
      <c r="L763" s="17"/>
    </row>
    <row r="764" spans="7:12" x14ac:dyDescent="0.25">
      <c r="G764" s="17"/>
      <c r="H764" s="17"/>
      <c r="I764" s="17"/>
      <c r="J764" s="17"/>
      <c r="K764" s="17"/>
      <c r="L764" s="17"/>
    </row>
    <row r="765" spans="7:12" x14ac:dyDescent="0.25">
      <c r="G765" s="17"/>
      <c r="H765" s="17"/>
      <c r="I765" s="17"/>
      <c r="J765" s="17"/>
      <c r="K765" s="17"/>
      <c r="L765" s="17"/>
    </row>
    <row r="766" spans="7:12" x14ac:dyDescent="0.25">
      <c r="G766" s="17"/>
      <c r="H766" s="17"/>
      <c r="I766" s="17"/>
      <c r="J766" s="17"/>
      <c r="K766" s="17"/>
      <c r="L766" s="17"/>
    </row>
    <row r="767" spans="7:12" x14ac:dyDescent="0.25">
      <c r="G767" s="17"/>
      <c r="H767" s="17"/>
      <c r="I767" s="17"/>
      <c r="J767" s="17"/>
      <c r="K767" s="17"/>
      <c r="L767" s="17"/>
    </row>
    <row r="768" spans="7:12" x14ac:dyDescent="0.25">
      <c r="G768" s="17"/>
      <c r="H768" s="17"/>
      <c r="I768" s="17"/>
      <c r="J768" s="17"/>
      <c r="K768" s="17"/>
      <c r="L768" s="17"/>
    </row>
    <row r="769" spans="7:12" x14ac:dyDescent="0.25">
      <c r="G769" s="17"/>
      <c r="H769" s="17"/>
      <c r="I769" s="17"/>
      <c r="J769" s="17"/>
      <c r="K769" s="17"/>
      <c r="L769" s="17"/>
    </row>
    <row r="770" spans="7:12" x14ac:dyDescent="0.25">
      <c r="G770" s="17"/>
      <c r="H770" s="17"/>
      <c r="I770" s="17"/>
      <c r="J770" s="17"/>
      <c r="K770" s="17"/>
      <c r="L770" s="17"/>
    </row>
    <row r="771" spans="7:12" x14ac:dyDescent="0.25">
      <c r="G771" s="17"/>
      <c r="H771" s="17"/>
      <c r="I771" s="17"/>
      <c r="J771" s="17"/>
      <c r="K771" s="17"/>
      <c r="L771" s="17"/>
    </row>
    <row r="772" spans="7:12" x14ac:dyDescent="0.25">
      <c r="G772" s="17"/>
      <c r="H772" s="17"/>
      <c r="I772" s="17"/>
      <c r="J772" s="17"/>
      <c r="K772" s="17"/>
      <c r="L772" s="17"/>
    </row>
    <row r="773" spans="7:12" x14ac:dyDescent="0.25">
      <c r="G773" s="17"/>
      <c r="H773" s="17"/>
      <c r="I773" s="17"/>
      <c r="J773" s="17"/>
      <c r="K773" s="17"/>
      <c r="L773" s="17"/>
    </row>
    <row r="774" spans="7:12" x14ac:dyDescent="0.25">
      <c r="G774" s="17"/>
      <c r="H774" s="17"/>
      <c r="I774" s="17"/>
      <c r="J774" s="17"/>
      <c r="K774" s="17"/>
      <c r="L774" s="17"/>
    </row>
    <row r="775" spans="7:12" x14ac:dyDescent="0.25">
      <c r="G775" s="17"/>
      <c r="H775" s="17"/>
      <c r="I775" s="17"/>
      <c r="J775" s="17"/>
      <c r="K775" s="17"/>
      <c r="L775" s="17"/>
    </row>
    <row r="776" spans="7:12" x14ac:dyDescent="0.25">
      <c r="G776" s="17"/>
      <c r="H776" s="17"/>
      <c r="I776" s="17"/>
      <c r="J776" s="17"/>
      <c r="K776" s="17"/>
      <c r="L776" s="17"/>
    </row>
    <row r="777" spans="7:12" x14ac:dyDescent="0.25">
      <c r="G777" s="17"/>
      <c r="H777" s="17"/>
      <c r="I777" s="17"/>
      <c r="J777" s="17"/>
      <c r="K777" s="17"/>
      <c r="L777" s="17"/>
    </row>
    <row r="778" spans="7:12" x14ac:dyDescent="0.25">
      <c r="G778" s="17"/>
      <c r="H778" s="17"/>
      <c r="I778" s="17"/>
      <c r="J778" s="17"/>
      <c r="K778" s="17"/>
      <c r="L778" s="17"/>
    </row>
    <row r="779" spans="7:12" x14ac:dyDescent="0.25">
      <c r="G779" s="17"/>
      <c r="H779" s="17"/>
      <c r="I779" s="17"/>
      <c r="J779" s="17"/>
      <c r="K779" s="17"/>
      <c r="L779" s="17"/>
    </row>
    <row r="780" spans="7:12" x14ac:dyDescent="0.25">
      <c r="G780" s="17"/>
      <c r="H780" s="17"/>
      <c r="I780" s="17"/>
      <c r="J780" s="17"/>
      <c r="K780" s="17"/>
      <c r="L780" s="17"/>
    </row>
    <row r="781" spans="7:12" x14ac:dyDescent="0.25">
      <c r="G781" s="17"/>
      <c r="H781" s="17"/>
      <c r="I781" s="17"/>
      <c r="J781" s="17"/>
      <c r="K781" s="17"/>
      <c r="L781" s="17"/>
    </row>
    <row r="782" spans="7:12" x14ac:dyDescent="0.25">
      <c r="G782" s="17"/>
      <c r="H782" s="17"/>
      <c r="I782" s="17"/>
      <c r="J782" s="17"/>
      <c r="K782" s="17"/>
      <c r="L782" s="17"/>
    </row>
    <row r="783" spans="7:12" x14ac:dyDescent="0.25">
      <c r="G783" s="17"/>
      <c r="H783" s="17"/>
      <c r="I783" s="17"/>
      <c r="J783" s="17"/>
      <c r="K783" s="17"/>
      <c r="L783" s="17"/>
    </row>
    <row r="784" spans="7:12" x14ac:dyDescent="0.25">
      <c r="G784" s="17"/>
      <c r="H784" s="17"/>
      <c r="I784" s="17"/>
      <c r="J784" s="17"/>
      <c r="K784" s="17"/>
      <c r="L784" s="17"/>
    </row>
    <row r="785" spans="7:12" x14ac:dyDescent="0.25">
      <c r="G785" s="17"/>
      <c r="H785" s="17"/>
      <c r="I785" s="17"/>
      <c r="J785" s="17"/>
      <c r="K785" s="17"/>
      <c r="L785" s="17"/>
    </row>
    <row r="786" spans="7:12" x14ac:dyDescent="0.25">
      <c r="G786" s="17"/>
      <c r="H786" s="17"/>
      <c r="I786" s="17"/>
      <c r="J786" s="17"/>
      <c r="K786" s="17"/>
      <c r="L786" s="17"/>
    </row>
    <row r="787" spans="7:12" x14ac:dyDescent="0.25">
      <c r="G787" s="17"/>
      <c r="H787" s="17"/>
      <c r="I787" s="17"/>
      <c r="J787" s="17"/>
      <c r="K787" s="17"/>
      <c r="L787" s="17"/>
    </row>
    <row r="788" spans="7:12" x14ac:dyDescent="0.25">
      <c r="G788" s="17"/>
      <c r="H788" s="17"/>
      <c r="I788" s="17"/>
      <c r="J788" s="17"/>
      <c r="K788" s="17"/>
      <c r="L788" s="17"/>
    </row>
    <row r="789" spans="7:12" x14ac:dyDescent="0.25">
      <c r="G789" s="17"/>
      <c r="H789" s="17"/>
      <c r="I789" s="17"/>
      <c r="J789" s="17"/>
      <c r="K789" s="17"/>
      <c r="L789" s="17"/>
    </row>
    <row r="790" spans="7:12" x14ac:dyDescent="0.25">
      <c r="G790" s="17"/>
      <c r="H790" s="17"/>
      <c r="I790" s="17"/>
      <c r="J790" s="17"/>
      <c r="K790" s="17"/>
      <c r="L790" s="17"/>
    </row>
    <row r="791" spans="7:12" x14ac:dyDescent="0.25">
      <c r="G791" s="17"/>
      <c r="H791" s="17"/>
      <c r="I791" s="17"/>
      <c r="J791" s="17"/>
      <c r="K791" s="17"/>
      <c r="L791" s="17"/>
    </row>
    <row r="792" spans="7:12" x14ac:dyDescent="0.25">
      <c r="G792" s="17"/>
      <c r="H792" s="17"/>
      <c r="I792" s="17"/>
      <c r="J792" s="17"/>
      <c r="K792" s="17"/>
      <c r="L792" s="17"/>
    </row>
    <row r="793" spans="7:12" x14ac:dyDescent="0.25">
      <c r="G793" s="17"/>
      <c r="H793" s="17"/>
      <c r="I793" s="17"/>
      <c r="J793" s="17"/>
      <c r="K793" s="17"/>
      <c r="L793" s="17"/>
    </row>
    <row r="794" spans="7:12" x14ac:dyDescent="0.25">
      <c r="G794" s="17"/>
      <c r="H794" s="17"/>
      <c r="I794" s="17"/>
      <c r="J794" s="17"/>
      <c r="K794" s="17"/>
      <c r="L794" s="17"/>
    </row>
    <row r="795" spans="7:12" x14ac:dyDescent="0.25">
      <c r="G795" s="17"/>
      <c r="H795" s="17"/>
      <c r="I795" s="17"/>
      <c r="J795" s="17"/>
      <c r="K795" s="17"/>
      <c r="L795" s="17"/>
    </row>
    <row r="796" spans="7:12" x14ac:dyDescent="0.25">
      <c r="G796" s="17"/>
      <c r="H796" s="17"/>
      <c r="I796" s="17"/>
      <c r="J796" s="17"/>
      <c r="K796" s="17"/>
      <c r="L796" s="17"/>
    </row>
    <row r="797" spans="7:12" x14ac:dyDescent="0.25">
      <c r="G797" s="17"/>
      <c r="H797" s="17"/>
      <c r="I797" s="17"/>
      <c r="J797" s="17"/>
      <c r="K797" s="17"/>
      <c r="L797" s="17"/>
    </row>
    <row r="798" spans="7:12" x14ac:dyDescent="0.25">
      <c r="G798" s="17"/>
      <c r="H798" s="17"/>
      <c r="I798" s="17"/>
      <c r="J798" s="17"/>
      <c r="K798" s="17"/>
      <c r="L798" s="17"/>
    </row>
    <row r="799" spans="7:12" x14ac:dyDescent="0.25">
      <c r="G799" s="17"/>
      <c r="H799" s="17"/>
      <c r="I799" s="17"/>
      <c r="J799" s="17"/>
      <c r="K799" s="17"/>
      <c r="L799" s="17"/>
    </row>
    <row r="800" spans="7:12" x14ac:dyDescent="0.25">
      <c r="G800" s="17"/>
      <c r="H800" s="17"/>
      <c r="I800" s="17"/>
      <c r="J800" s="17"/>
      <c r="K800" s="17"/>
      <c r="L800" s="17"/>
    </row>
    <row r="801" spans="7:12" x14ac:dyDescent="0.25">
      <c r="G801" s="17"/>
      <c r="H801" s="17"/>
      <c r="I801" s="17"/>
      <c r="J801" s="17"/>
      <c r="K801" s="17"/>
      <c r="L801" s="17"/>
    </row>
    <row r="802" spans="7:12" x14ac:dyDescent="0.25">
      <c r="G802" s="17"/>
      <c r="H802" s="17"/>
      <c r="I802" s="17"/>
      <c r="J802" s="17"/>
      <c r="K802" s="17"/>
      <c r="L802" s="17"/>
    </row>
    <row r="803" spans="7:12" x14ac:dyDescent="0.25">
      <c r="G803" s="17"/>
      <c r="H803" s="17"/>
      <c r="I803" s="17"/>
      <c r="J803" s="17"/>
      <c r="K803" s="17"/>
      <c r="L803" s="17"/>
    </row>
    <row r="804" spans="7:12" x14ac:dyDescent="0.25">
      <c r="G804" s="17"/>
      <c r="H804" s="17"/>
      <c r="I804" s="17"/>
      <c r="J804" s="17"/>
      <c r="K804" s="17"/>
      <c r="L804" s="17"/>
    </row>
    <row r="805" spans="7:12" x14ac:dyDescent="0.25">
      <c r="G805" s="17"/>
      <c r="H805" s="17"/>
      <c r="I805" s="17"/>
      <c r="J805" s="17"/>
      <c r="K805" s="17"/>
      <c r="L805" s="17"/>
    </row>
    <row r="806" spans="7:12" x14ac:dyDescent="0.25">
      <c r="G806" s="17"/>
      <c r="H806" s="17"/>
      <c r="I806" s="17"/>
      <c r="J806" s="17"/>
      <c r="K806" s="17"/>
      <c r="L806" s="17"/>
    </row>
    <row r="807" spans="7:12" x14ac:dyDescent="0.25">
      <c r="G807" s="17"/>
      <c r="H807" s="17"/>
      <c r="I807" s="17"/>
      <c r="J807" s="17"/>
      <c r="K807" s="17"/>
      <c r="L807" s="17"/>
    </row>
    <row r="808" spans="7:12" x14ac:dyDescent="0.25">
      <c r="G808" s="17"/>
      <c r="H808" s="17"/>
      <c r="I808" s="17"/>
      <c r="J808" s="17"/>
      <c r="K808" s="17"/>
      <c r="L808" s="17"/>
    </row>
    <row r="809" spans="7:12" x14ac:dyDescent="0.25">
      <c r="G809" s="17"/>
      <c r="H809" s="17"/>
      <c r="I809" s="17"/>
      <c r="J809" s="17"/>
      <c r="K809" s="17"/>
      <c r="L809" s="17"/>
    </row>
    <row r="810" spans="7:12" x14ac:dyDescent="0.25">
      <c r="G810" s="17"/>
      <c r="H810" s="17"/>
      <c r="I810" s="17"/>
      <c r="J810" s="17"/>
      <c r="K810" s="17"/>
      <c r="L810" s="17"/>
    </row>
    <row r="811" spans="7:12" x14ac:dyDescent="0.25">
      <c r="G811" s="17"/>
      <c r="H811" s="17"/>
      <c r="I811" s="17"/>
      <c r="J811" s="17"/>
      <c r="K811" s="17"/>
      <c r="L811" s="17"/>
    </row>
    <row r="812" spans="7:12" x14ac:dyDescent="0.25">
      <c r="G812" s="17"/>
      <c r="H812" s="17"/>
      <c r="I812" s="17"/>
      <c r="J812" s="17"/>
      <c r="K812" s="17"/>
      <c r="L812" s="17"/>
    </row>
    <row r="813" spans="7:12" x14ac:dyDescent="0.25">
      <c r="G813" s="17"/>
      <c r="H813" s="17"/>
      <c r="I813" s="17"/>
      <c r="J813" s="17"/>
      <c r="K813" s="17"/>
      <c r="L813" s="17"/>
    </row>
    <row r="814" spans="7:12" x14ac:dyDescent="0.25">
      <c r="G814" s="17"/>
      <c r="H814" s="17"/>
      <c r="I814" s="17"/>
      <c r="J814" s="17"/>
      <c r="K814" s="17"/>
      <c r="L814" s="17"/>
    </row>
    <row r="815" spans="7:12" x14ac:dyDescent="0.25">
      <c r="G815" s="17"/>
      <c r="H815" s="17"/>
      <c r="I815" s="17"/>
      <c r="J815" s="17"/>
      <c r="K815" s="17"/>
      <c r="L815" s="17"/>
    </row>
    <row r="816" spans="7:12" x14ac:dyDescent="0.25">
      <c r="G816" s="17"/>
      <c r="H816" s="17"/>
      <c r="I816" s="17"/>
      <c r="J816" s="17"/>
      <c r="K816" s="17"/>
      <c r="L816" s="17"/>
    </row>
    <row r="817" spans="7:12" x14ac:dyDescent="0.25">
      <c r="G817" s="17"/>
      <c r="H817" s="17"/>
      <c r="I817" s="17"/>
      <c r="J817" s="17"/>
      <c r="K817" s="17"/>
      <c r="L817" s="17"/>
    </row>
    <row r="818" spans="7:12" x14ac:dyDescent="0.25">
      <c r="G818" s="17"/>
      <c r="H818" s="17"/>
      <c r="I818" s="17"/>
      <c r="J818" s="17"/>
      <c r="K818" s="17"/>
      <c r="L818" s="17"/>
    </row>
    <row r="819" spans="7:12" x14ac:dyDescent="0.25">
      <c r="G819" s="17"/>
      <c r="H819" s="17"/>
      <c r="I819" s="17"/>
      <c r="J819" s="17"/>
      <c r="K819" s="17"/>
      <c r="L819" s="17"/>
    </row>
    <row r="820" spans="7:12" x14ac:dyDescent="0.25">
      <c r="G820" s="17"/>
      <c r="H820" s="17"/>
      <c r="I820" s="17"/>
      <c r="J820" s="17"/>
      <c r="K820" s="17"/>
      <c r="L820" s="17"/>
    </row>
    <row r="821" spans="7:12" x14ac:dyDescent="0.25">
      <c r="G821" s="17"/>
      <c r="H821" s="17"/>
      <c r="I821" s="17"/>
      <c r="J821" s="17"/>
      <c r="K821" s="17"/>
      <c r="L821" s="17"/>
    </row>
    <row r="822" spans="7:12" x14ac:dyDescent="0.25">
      <c r="G822" s="17"/>
      <c r="H822" s="17"/>
      <c r="I822" s="17"/>
      <c r="J822" s="17"/>
      <c r="K822" s="17"/>
      <c r="L822" s="17"/>
    </row>
    <row r="823" spans="7:12" x14ac:dyDescent="0.25">
      <c r="G823" s="17"/>
      <c r="H823" s="17"/>
      <c r="I823" s="17"/>
      <c r="J823" s="17"/>
      <c r="K823" s="17"/>
      <c r="L823" s="17"/>
    </row>
    <row r="824" spans="7:12" x14ac:dyDescent="0.25">
      <c r="G824" s="17"/>
      <c r="H824" s="17"/>
      <c r="I824" s="17"/>
      <c r="J824" s="17"/>
      <c r="K824" s="17"/>
      <c r="L824" s="17"/>
    </row>
    <row r="825" spans="7:12" x14ac:dyDescent="0.25">
      <c r="G825" s="17"/>
      <c r="H825" s="17"/>
      <c r="I825" s="17"/>
      <c r="J825" s="17"/>
      <c r="K825" s="17"/>
      <c r="L825" s="17"/>
    </row>
    <row r="826" spans="7:12" x14ac:dyDescent="0.25">
      <c r="G826" s="17"/>
      <c r="H826" s="17"/>
      <c r="I826" s="17"/>
      <c r="J826" s="17"/>
      <c r="K826" s="17"/>
      <c r="L826" s="17"/>
    </row>
    <row r="827" spans="7:12" x14ac:dyDescent="0.25">
      <c r="G827" s="17"/>
      <c r="H827" s="17"/>
      <c r="I827" s="17"/>
      <c r="J827" s="17"/>
      <c r="K827" s="17"/>
      <c r="L827" s="17"/>
    </row>
    <row r="828" spans="7:12" x14ac:dyDescent="0.25">
      <c r="G828" s="17"/>
      <c r="H828" s="17"/>
      <c r="I828" s="17"/>
      <c r="J828" s="17"/>
      <c r="K828" s="17"/>
      <c r="L828" s="17"/>
    </row>
    <row r="829" spans="7:12" x14ac:dyDescent="0.25">
      <c r="G829" s="17"/>
      <c r="H829" s="17"/>
      <c r="I829" s="17"/>
      <c r="J829" s="17"/>
      <c r="K829" s="17"/>
      <c r="L829" s="17"/>
    </row>
    <row r="830" spans="7:12" x14ac:dyDescent="0.25">
      <c r="G830" s="17"/>
      <c r="H830" s="17"/>
      <c r="I830" s="17"/>
      <c r="J830" s="17"/>
      <c r="K830" s="17"/>
      <c r="L830" s="17"/>
    </row>
    <row r="831" spans="7:12" x14ac:dyDescent="0.25">
      <c r="G831" s="17"/>
      <c r="H831" s="17"/>
      <c r="I831" s="17"/>
      <c r="J831" s="17"/>
      <c r="K831" s="17"/>
      <c r="L831" s="17"/>
    </row>
    <row r="832" spans="7:12" x14ac:dyDescent="0.25">
      <c r="G832" s="17"/>
      <c r="H832" s="17"/>
      <c r="I832" s="17"/>
      <c r="J832" s="17"/>
      <c r="K832" s="17"/>
      <c r="L832" s="17"/>
    </row>
    <row r="833" spans="7:12" x14ac:dyDescent="0.25">
      <c r="G833" s="17"/>
      <c r="H833" s="17"/>
      <c r="I833" s="17"/>
      <c r="J833" s="17"/>
      <c r="K833" s="17"/>
      <c r="L833" s="17"/>
    </row>
    <row r="834" spans="7:12" x14ac:dyDescent="0.25">
      <c r="G834" s="17"/>
      <c r="H834" s="17"/>
      <c r="I834" s="17"/>
      <c r="J834" s="17"/>
      <c r="K834" s="17"/>
      <c r="L834" s="17"/>
    </row>
    <row r="835" spans="7:12" x14ac:dyDescent="0.25">
      <c r="G835" s="17"/>
      <c r="H835" s="17"/>
      <c r="I835" s="17"/>
      <c r="J835" s="17"/>
      <c r="K835" s="17"/>
      <c r="L835" s="17"/>
    </row>
    <row r="836" spans="7:12" x14ac:dyDescent="0.25">
      <c r="G836" s="17"/>
      <c r="H836" s="17"/>
      <c r="I836" s="17"/>
      <c r="J836" s="17"/>
      <c r="K836" s="17"/>
      <c r="L836" s="17"/>
    </row>
    <row r="837" spans="7:12" x14ac:dyDescent="0.25">
      <c r="G837" s="17"/>
      <c r="H837" s="17"/>
      <c r="I837" s="17"/>
      <c r="J837" s="17"/>
      <c r="K837" s="17"/>
      <c r="L837" s="17"/>
    </row>
    <row r="838" spans="7:12" x14ac:dyDescent="0.25">
      <c r="G838" s="17"/>
      <c r="H838" s="17"/>
      <c r="I838" s="17"/>
      <c r="J838" s="17"/>
      <c r="K838" s="17"/>
      <c r="L838" s="17"/>
    </row>
    <row r="839" spans="7:12" x14ac:dyDescent="0.25">
      <c r="G839" s="17"/>
      <c r="H839" s="17"/>
      <c r="I839" s="17"/>
      <c r="J839" s="17"/>
      <c r="K839" s="17"/>
      <c r="L839" s="17"/>
    </row>
    <row r="840" spans="7:12" x14ac:dyDescent="0.25">
      <c r="G840" s="17"/>
      <c r="H840" s="17"/>
      <c r="I840" s="17"/>
      <c r="J840" s="17"/>
      <c r="K840" s="17"/>
      <c r="L840" s="17"/>
    </row>
    <row r="841" spans="7:12" x14ac:dyDescent="0.25">
      <c r="G841" s="17"/>
      <c r="H841" s="17"/>
      <c r="I841" s="17"/>
      <c r="J841" s="17"/>
      <c r="K841" s="17"/>
      <c r="L841" s="17"/>
    </row>
    <row r="842" spans="7:12" x14ac:dyDescent="0.25">
      <c r="G842" s="17"/>
      <c r="H842" s="17"/>
      <c r="I842" s="17"/>
      <c r="J842" s="17"/>
      <c r="K842" s="17"/>
      <c r="L842" s="17"/>
    </row>
    <row r="843" spans="7:12" x14ac:dyDescent="0.25">
      <c r="G843" s="17"/>
      <c r="H843" s="17"/>
      <c r="I843" s="17"/>
      <c r="J843" s="17"/>
      <c r="K843" s="17"/>
      <c r="L843" s="17"/>
    </row>
    <row r="844" spans="7:12" x14ac:dyDescent="0.25">
      <c r="G844" s="17"/>
      <c r="H844" s="17"/>
      <c r="I844" s="17"/>
      <c r="J844" s="17"/>
      <c r="K844" s="17"/>
      <c r="L844" s="17"/>
    </row>
    <row r="845" spans="7:12" x14ac:dyDescent="0.25">
      <c r="G845" s="17"/>
      <c r="H845" s="17"/>
      <c r="I845" s="17"/>
      <c r="J845" s="17"/>
      <c r="K845" s="17"/>
      <c r="L845" s="17"/>
    </row>
    <row r="846" spans="7:12" x14ac:dyDescent="0.25">
      <c r="G846" s="17"/>
      <c r="H846" s="17"/>
      <c r="I846" s="17"/>
      <c r="J846" s="17"/>
      <c r="K846" s="17"/>
      <c r="L846" s="17"/>
    </row>
    <row r="847" spans="7:12" x14ac:dyDescent="0.25">
      <c r="G847" s="17"/>
      <c r="H847" s="17"/>
      <c r="I847" s="17"/>
      <c r="J847" s="17"/>
      <c r="K847" s="17"/>
      <c r="L847" s="17"/>
    </row>
    <row r="848" spans="7:12" x14ac:dyDescent="0.25">
      <c r="G848" s="17"/>
      <c r="H848" s="17"/>
      <c r="I848" s="17"/>
      <c r="J848" s="17"/>
      <c r="K848" s="17"/>
      <c r="L848" s="17"/>
    </row>
    <row r="849" spans="7:12" x14ac:dyDescent="0.25">
      <c r="G849" s="17"/>
      <c r="H849" s="17"/>
      <c r="I849" s="17"/>
      <c r="J849" s="17"/>
      <c r="K849" s="17"/>
      <c r="L849" s="17"/>
    </row>
    <row r="850" spans="7:12" x14ac:dyDescent="0.25">
      <c r="G850" s="17"/>
      <c r="H850" s="17"/>
      <c r="I850" s="17"/>
      <c r="J850" s="17"/>
      <c r="K850" s="17"/>
      <c r="L850" s="17"/>
    </row>
    <row r="851" spans="7:12" x14ac:dyDescent="0.25">
      <c r="G851" s="17"/>
      <c r="H851" s="17"/>
      <c r="I851" s="17"/>
      <c r="J851" s="17"/>
      <c r="K851" s="17"/>
      <c r="L851" s="17"/>
    </row>
    <row r="852" spans="7:12" x14ac:dyDescent="0.25">
      <c r="G852" s="17"/>
      <c r="H852" s="17"/>
      <c r="I852" s="17"/>
      <c r="J852" s="17"/>
      <c r="K852" s="17"/>
      <c r="L852" s="17"/>
    </row>
    <row r="853" spans="7:12" x14ac:dyDescent="0.25">
      <c r="G853" s="17"/>
      <c r="H853" s="17"/>
      <c r="I853" s="17"/>
      <c r="J853" s="17"/>
      <c r="K853" s="17"/>
      <c r="L853" s="17"/>
    </row>
    <row r="854" spans="7:12" x14ac:dyDescent="0.25">
      <c r="G854" s="17"/>
      <c r="H854" s="17"/>
      <c r="I854" s="17"/>
      <c r="J854" s="17"/>
      <c r="K854" s="17"/>
      <c r="L854" s="17"/>
    </row>
    <row r="855" spans="7:12" x14ac:dyDescent="0.25">
      <c r="G855" s="17"/>
      <c r="H855" s="17"/>
      <c r="I855" s="17"/>
      <c r="J855" s="17"/>
      <c r="K855" s="17"/>
      <c r="L855" s="17"/>
    </row>
    <row r="856" spans="7:12" x14ac:dyDescent="0.25">
      <c r="G856" s="17"/>
      <c r="H856" s="17"/>
      <c r="I856" s="17"/>
      <c r="J856" s="17"/>
      <c r="K856" s="17"/>
      <c r="L856" s="17"/>
    </row>
    <row r="857" spans="7:12" x14ac:dyDescent="0.25">
      <c r="G857" s="17"/>
      <c r="H857" s="17"/>
      <c r="I857" s="17"/>
      <c r="J857" s="17"/>
      <c r="K857" s="17"/>
      <c r="L857" s="17"/>
    </row>
    <row r="858" spans="7:12" x14ac:dyDescent="0.25">
      <c r="G858" s="17"/>
      <c r="H858" s="17"/>
      <c r="I858" s="17"/>
      <c r="J858" s="17"/>
      <c r="K858" s="17"/>
      <c r="L858" s="17"/>
    </row>
    <row r="859" spans="7:12" x14ac:dyDescent="0.25">
      <c r="G859" s="17"/>
      <c r="H859" s="17"/>
      <c r="I859" s="17"/>
      <c r="J859" s="17"/>
      <c r="K859" s="17"/>
      <c r="L859" s="17"/>
    </row>
    <row r="860" spans="7:12" x14ac:dyDescent="0.25">
      <c r="G860" s="17"/>
      <c r="H860" s="17"/>
      <c r="I860" s="17"/>
      <c r="J860" s="17"/>
      <c r="K860" s="17"/>
      <c r="L860" s="17"/>
    </row>
    <row r="861" spans="7:12" x14ac:dyDescent="0.25">
      <c r="G861" s="17"/>
      <c r="H861" s="17"/>
      <c r="I861" s="17"/>
      <c r="J861" s="17"/>
      <c r="K861" s="17"/>
      <c r="L861" s="17"/>
    </row>
    <row r="862" spans="7:12" x14ac:dyDescent="0.25">
      <c r="G862" s="17"/>
      <c r="H862" s="17"/>
      <c r="I862" s="17"/>
      <c r="J862" s="17"/>
      <c r="K862" s="17"/>
      <c r="L862" s="17"/>
    </row>
    <row r="863" spans="7:12" x14ac:dyDescent="0.25">
      <c r="G863" s="17"/>
      <c r="H863" s="17"/>
      <c r="I863" s="17"/>
      <c r="J863" s="17"/>
      <c r="K863" s="17"/>
      <c r="L863" s="17"/>
    </row>
    <row r="864" spans="7:12" x14ac:dyDescent="0.25">
      <c r="G864" s="17"/>
      <c r="H864" s="17"/>
      <c r="I864" s="17"/>
      <c r="J864" s="17"/>
      <c r="K864" s="17"/>
      <c r="L864" s="17"/>
    </row>
    <row r="865" spans="7:12" x14ac:dyDescent="0.25">
      <c r="G865" s="17"/>
      <c r="H865" s="17"/>
      <c r="I865" s="17"/>
      <c r="J865" s="17"/>
      <c r="K865" s="17"/>
      <c r="L865" s="17"/>
    </row>
    <row r="866" spans="7:12" x14ac:dyDescent="0.25">
      <c r="G866" s="17"/>
      <c r="H866" s="17"/>
      <c r="I866" s="17"/>
      <c r="J866" s="17"/>
      <c r="K866" s="17"/>
      <c r="L866" s="17"/>
    </row>
    <row r="867" spans="7:12" x14ac:dyDescent="0.25">
      <c r="G867" s="17"/>
      <c r="H867" s="17"/>
      <c r="I867" s="17"/>
      <c r="J867" s="17"/>
      <c r="K867" s="17"/>
      <c r="L867" s="17"/>
    </row>
    <row r="868" spans="7:12" x14ac:dyDescent="0.25">
      <c r="G868" s="17"/>
      <c r="H868" s="17"/>
      <c r="I868" s="17"/>
      <c r="J868" s="17"/>
      <c r="K868" s="17"/>
      <c r="L868" s="17"/>
    </row>
    <row r="869" spans="7:12" x14ac:dyDescent="0.25">
      <c r="G869" s="17"/>
      <c r="H869" s="17"/>
      <c r="I869" s="17"/>
      <c r="J869" s="17"/>
      <c r="K869" s="17"/>
      <c r="L869" s="17"/>
    </row>
    <row r="870" spans="7:12" x14ac:dyDescent="0.25">
      <c r="G870" s="17"/>
      <c r="H870" s="17"/>
      <c r="I870" s="17"/>
      <c r="J870" s="17"/>
      <c r="K870" s="17"/>
      <c r="L870" s="17"/>
    </row>
    <row r="871" spans="7:12" x14ac:dyDescent="0.25">
      <c r="G871" s="17"/>
      <c r="H871" s="17"/>
      <c r="I871" s="17"/>
      <c r="J871" s="17"/>
      <c r="K871" s="17"/>
      <c r="L871" s="17"/>
    </row>
    <row r="872" spans="7:12" x14ac:dyDescent="0.25">
      <c r="G872" s="17"/>
      <c r="H872" s="17"/>
      <c r="I872" s="17"/>
      <c r="J872" s="17"/>
      <c r="K872" s="17"/>
      <c r="L872" s="17"/>
    </row>
    <row r="873" spans="7:12" x14ac:dyDescent="0.25">
      <c r="G873" s="17"/>
      <c r="H873" s="17"/>
      <c r="I873" s="17"/>
      <c r="J873" s="17"/>
      <c r="K873" s="17"/>
      <c r="L873" s="17"/>
    </row>
    <row r="874" spans="7:12" x14ac:dyDescent="0.25">
      <c r="G874" s="17"/>
      <c r="H874" s="17"/>
      <c r="I874" s="17"/>
      <c r="J874" s="17"/>
      <c r="K874" s="17"/>
      <c r="L874" s="17"/>
    </row>
    <row r="875" spans="7:12" x14ac:dyDescent="0.25">
      <c r="G875" s="17"/>
      <c r="H875" s="17"/>
      <c r="I875" s="17"/>
      <c r="J875" s="17"/>
      <c r="K875" s="17"/>
      <c r="L875" s="17"/>
    </row>
    <row r="876" spans="7:12" x14ac:dyDescent="0.25">
      <c r="G876" s="17"/>
      <c r="H876" s="17"/>
      <c r="I876" s="17"/>
      <c r="J876" s="17"/>
      <c r="K876" s="17"/>
      <c r="L876" s="17"/>
    </row>
    <row r="877" spans="7:12" x14ac:dyDescent="0.25">
      <c r="G877" s="17"/>
      <c r="H877" s="17"/>
      <c r="I877" s="17"/>
      <c r="J877" s="17"/>
      <c r="K877" s="17"/>
      <c r="L877" s="17"/>
    </row>
    <row r="878" spans="7:12" x14ac:dyDescent="0.25">
      <c r="G878" s="17"/>
      <c r="H878" s="17"/>
      <c r="I878" s="17"/>
      <c r="J878" s="17"/>
      <c r="K878" s="17"/>
      <c r="L878" s="17"/>
    </row>
    <row r="879" spans="7:12" x14ac:dyDescent="0.25">
      <c r="G879" s="17"/>
      <c r="H879" s="17"/>
      <c r="I879" s="17"/>
      <c r="J879" s="17"/>
      <c r="K879" s="17"/>
      <c r="L879" s="17"/>
    </row>
    <row r="880" spans="7:12" x14ac:dyDescent="0.25">
      <c r="G880" s="17"/>
      <c r="H880" s="17"/>
      <c r="I880" s="17"/>
      <c r="J880" s="17"/>
      <c r="K880" s="17"/>
      <c r="L880" s="17"/>
    </row>
    <row r="881" spans="7:12" x14ac:dyDescent="0.25">
      <c r="G881" s="17"/>
      <c r="H881" s="17"/>
      <c r="I881" s="17"/>
      <c r="J881" s="17"/>
      <c r="K881" s="17"/>
      <c r="L881" s="17"/>
    </row>
    <row r="882" spans="7:12" x14ac:dyDescent="0.25">
      <c r="G882" s="17"/>
      <c r="H882" s="17"/>
      <c r="I882" s="17"/>
      <c r="J882" s="17"/>
      <c r="K882" s="17"/>
      <c r="L882" s="17"/>
    </row>
    <row r="883" spans="7:12" x14ac:dyDescent="0.25">
      <c r="G883" s="17"/>
      <c r="H883" s="17"/>
      <c r="I883" s="17"/>
      <c r="J883" s="17"/>
      <c r="K883" s="17"/>
      <c r="L883" s="17"/>
    </row>
    <row r="884" spans="7:12" x14ac:dyDescent="0.25">
      <c r="G884" s="17"/>
      <c r="H884" s="17"/>
      <c r="I884" s="17"/>
      <c r="J884" s="17"/>
      <c r="K884" s="17"/>
      <c r="L884" s="17"/>
    </row>
    <row r="885" spans="7:12" x14ac:dyDescent="0.25">
      <c r="G885" s="17"/>
      <c r="H885" s="17"/>
      <c r="I885" s="17"/>
      <c r="J885" s="17"/>
      <c r="K885" s="17"/>
      <c r="L885" s="17"/>
    </row>
    <row r="886" spans="7:12" x14ac:dyDescent="0.25">
      <c r="G886" s="17"/>
      <c r="H886" s="17"/>
      <c r="I886" s="17"/>
      <c r="J886" s="17"/>
      <c r="K886" s="17"/>
      <c r="L886" s="17"/>
    </row>
    <row r="887" spans="7:12" x14ac:dyDescent="0.25">
      <c r="G887" s="17"/>
      <c r="H887" s="17"/>
      <c r="I887" s="17"/>
      <c r="J887" s="17"/>
      <c r="K887" s="17"/>
      <c r="L887" s="17"/>
    </row>
    <row r="888" spans="7:12" x14ac:dyDescent="0.25">
      <c r="G888" s="17"/>
      <c r="H888" s="17"/>
      <c r="I888" s="17"/>
      <c r="J888" s="17"/>
      <c r="K888" s="17"/>
      <c r="L888" s="17"/>
    </row>
    <row r="889" spans="7:12" x14ac:dyDescent="0.25">
      <c r="G889" s="17"/>
      <c r="H889" s="17"/>
      <c r="I889" s="17"/>
      <c r="J889" s="17"/>
      <c r="K889" s="17"/>
      <c r="L889" s="17"/>
    </row>
    <row r="890" spans="7:12" x14ac:dyDescent="0.25">
      <c r="G890" s="17"/>
      <c r="H890" s="17"/>
      <c r="I890" s="17"/>
      <c r="J890" s="17"/>
      <c r="K890" s="17"/>
      <c r="L890" s="17"/>
    </row>
    <row r="891" spans="7:12" x14ac:dyDescent="0.25">
      <c r="G891" s="17"/>
      <c r="H891" s="17"/>
      <c r="I891" s="17"/>
      <c r="J891" s="17"/>
      <c r="K891" s="17"/>
      <c r="L891" s="17"/>
    </row>
    <row r="892" spans="7:12" x14ac:dyDescent="0.25">
      <c r="G892" s="17"/>
      <c r="H892" s="17"/>
      <c r="I892" s="17"/>
      <c r="J892" s="17"/>
      <c r="K892" s="17"/>
      <c r="L892" s="17"/>
    </row>
    <row r="893" spans="7:12" x14ac:dyDescent="0.25">
      <c r="G893" s="17"/>
      <c r="H893" s="17"/>
      <c r="I893" s="17"/>
      <c r="J893" s="17"/>
      <c r="K893" s="17"/>
      <c r="L893" s="17"/>
    </row>
    <row r="894" spans="7:12" x14ac:dyDescent="0.25">
      <c r="G894" s="17"/>
      <c r="H894" s="17"/>
      <c r="I894" s="17"/>
      <c r="J894" s="17"/>
      <c r="K894" s="17"/>
      <c r="L894" s="17"/>
    </row>
    <row r="895" spans="7:12" x14ac:dyDescent="0.25">
      <c r="G895" s="17"/>
      <c r="H895" s="17"/>
      <c r="I895" s="17"/>
      <c r="J895" s="17"/>
      <c r="K895" s="17"/>
      <c r="L895" s="17"/>
    </row>
    <row r="896" spans="7:12" x14ac:dyDescent="0.25">
      <c r="G896" s="17"/>
      <c r="H896" s="17"/>
      <c r="I896" s="17"/>
      <c r="J896" s="17"/>
      <c r="K896" s="17"/>
      <c r="L896" s="17"/>
    </row>
    <row r="897" spans="7:12" x14ac:dyDescent="0.25">
      <c r="G897" s="17"/>
      <c r="H897" s="17"/>
      <c r="I897" s="17"/>
      <c r="J897" s="17"/>
      <c r="K897" s="17"/>
      <c r="L897" s="17"/>
    </row>
    <row r="898" spans="7:12" x14ac:dyDescent="0.25">
      <c r="G898" s="17"/>
      <c r="H898" s="17"/>
      <c r="I898" s="17"/>
      <c r="J898" s="17"/>
      <c r="K898" s="17"/>
      <c r="L898" s="17"/>
    </row>
    <row r="899" spans="7:12" x14ac:dyDescent="0.25">
      <c r="G899" s="17"/>
      <c r="H899" s="17"/>
      <c r="I899" s="17"/>
      <c r="J899" s="17"/>
      <c r="K899" s="17"/>
      <c r="L899" s="17"/>
    </row>
    <row r="900" spans="7:12" x14ac:dyDescent="0.25">
      <c r="G900" s="17"/>
      <c r="H900" s="17"/>
      <c r="I900" s="17"/>
      <c r="J900" s="17"/>
      <c r="K900" s="17"/>
      <c r="L900" s="17"/>
    </row>
    <row r="901" spans="7:12" x14ac:dyDescent="0.25">
      <c r="G901" s="17"/>
      <c r="H901" s="17"/>
      <c r="I901" s="17"/>
      <c r="J901" s="17"/>
      <c r="K901" s="17"/>
      <c r="L901" s="17"/>
    </row>
    <row r="902" spans="7:12" x14ac:dyDescent="0.25">
      <c r="G902" s="17"/>
      <c r="H902" s="17"/>
      <c r="I902" s="17"/>
      <c r="J902" s="17"/>
      <c r="K902" s="17"/>
      <c r="L902" s="17"/>
    </row>
    <row r="903" spans="7:12" x14ac:dyDescent="0.25">
      <c r="G903" s="17"/>
      <c r="H903" s="17"/>
      <c r="I903" s="17"/>
      <c r="J903" s="17"/>
      <c r="K903" s="17"/>
      <c r="L903" s="17"/>
    </row>
    <row r="904" spans="7:12" x14ac:dyDescent="0.25">
      <c r="G904" s="17"/>
      <c r="H904" s="17"/>
      <c r="I904" s="17"/>
      <c r="J904" s="17"/>
      <c r="K904" s="17"/>
      <c r="L904" s="17"/>
    </row>
    <row r="905" spans="7:12" x14ac:dyDescent="0.25">
      <c r="G905" s="17"/>
      <c r="H905" s="17"/>
      <c r="I905" s="17"/>
      <c r="J905" s="17"/>
      <c r="K905" s="17"/>
      <c r="L905" s="17"/>
    </row>
    <row r="906" spans="7:12" x14ac:dyDescent="0.25">
      <c r="G906" s="17"/>
      <c r="H906" s="17"/>
      <c r="I906" s="17"/>
      <c r="J906" s="17"/>
      <c r="K906" s="17"/>
      <c r="L906" s="17"/>
    </row>
    <row r="907" spans="7:12" x14ac:dyDescent="0.25">
      <c r="G907" s="17"/>
      <c r="H907" s="17"/>
      <c r="I907" s="17"/>
      <c r="J907" s="17"/>
      <c r="K907" s="17"/>
      <c r="L907" s="17"/>
    </row>
    <row r="908" spans="7:12" x14ac:dyDescent="0.25">
      <c r="G908" s="17"/>
      <c r="H908" s="17"/>
      <c r="I908" s="17"/>
      <c r="J908" s="17"/>
      <c r="K908" s="17"/>
      <c r="L908" s="17"/>
    </row>
    <row r="909" spans="7:12" x14ac:dyDescent="0.25">
      <c r="G909" s="17"/>
      <c r="H909" s="17"/>
      <c r="I909" s="17"/>
      <c r="J909" s="17"/>
      <c r="K909" s="17"/>
      <c r="L909" s="17"/>
    </row>
    <row r="910" spans="7:12" x14ac:dyDescent="0.25">
      <c r="G910" s="17"/>
      <c r="H910" s="17"/>
      <c r="I910" s="17"/>
      <c r="J910" s="17"/>
      <c r="K910" s="17"/>
      <c r="L910" s="17"/>
    </row>
    <row r="911" spans="7:12" x14ac:dyDescent="0.25">
      <c r="G911" s="17"/>
      <c r="H911" s="17"/>
      <c r="I911" s="17"/>
      <c r="J911" s="17"/>
      <c r="K911" s="17"/>
      <c r="L911" s="17"/>
    </row>
    <row r="912" spans="7:12" x14ac:dyDescent="0.25">
      <c r="G912" s="17"/>
      <c r="H912" s="17"/>
      <c r="I912" s="17"/>
      <c r="J912" s="17"/>
      <c r="K912" s="17"/>
      <c r="L912" s="17"/>
    </row>
    <row r="913" spans="7:12" x14ac:dyDescent="0.25">
      <c r="G913" s="17"/>
      <c r="H913" s="17"/>
      <c r="I913" s="17"/>
      <c r="J913" s="17"/>
      <c r="K913" s="17"/>
      <c r="L913" s="17"/>
    </row>
    <row r="914" spans="7:12" x14ac:dyDescent="0.25">
      <c r="G914" s="17"/>
      <c r="H914" s="17"/>
      <c r="I914" s="17"/>
      <c r="J914" s="17"/>
      <c r="K914" s="17"/>
      <c r="L914" s="17"/>
    </row>
    <row r="915" spans="7:12" x14ac:dyDescent="0.25">
      <c r="G915" s="17"/>
      <c r="H915" s="17"/>
      <c r="I915" s="17"/>
      <c r="J915" s="17"/>
      <c r="K915" s="17"/>
      <c r="L915" s="17"/>
    </row>
    <row r="916" spans="7:12" x14ac:dyDescent="0.25">
      <c r="G916" s="17"/>
      <c r="H916" s="17"/>
      <c r="I916" s="17"/>
      <c r="J916" s="17"/>
      <c r="K916" s="17"/>
      <c r="L916" s="17"/>
    </row>
    <row r="917" spans="7:12" x14ac:dyDescent="0.25">
      <c r="G917" s="17"/>
      <c r="H917" s="17"/>
      <c r="I917" s="17"/>
      <c r="J917" s="17"/>
      <c r="K917" s="17"/>
      <c r="L917" s="17"/>
    </row>
    <row r="918" spans="7:12" x14ac:dyDescent="0.25">
      <c r="G918" s="17"/>
      <c r="H918" s="17"/>
      <c r="I918" s="17"/>
      <c r="J918" s="17"/>
      <c r="K918" s="17"/>
      <c r="L918" s="17"/>
    </row>
    <row r="919" spans="7:12" x14ac:dyDescent="0.25">
      <c r="G919" s="17"/>
      <c r="H919" s="17"/>
      <c r="I919" s="17"/>
      <c r="J919" s="17"/>
      <c r="K919" s="17"/>
      <c r="L919" s="17"/>
    </row>
    <row r="920" spans="7:12" x14ac:dyDescent="0.25">
      <c r="G920" s="17"/>
      <c r="H920" s="17"/>
      <c r="I920" s="17"/>
      <c r="J920" s="17"/>
      <c r="K920" s="17"/>
      <c r="L920" s="17"/>
    </row>
    <row r="921" spans="7:12" x14ac:dyDescent="0.25">
      <c r="G921" s="17"/>
      <c r="H921" s="17"/>
      <c r="I921" s="17"/>
      <c r="J921" s="17"/>
      <c r="K921" s="17"/>
      <c r="L921" s="17"/>
    </row>
    <row r="922" spans="7:12" x14ac:dyDescent="0.25">
      <c r="G922" s="17"/>
      <c r="H922" s="17"/>
      <c r="I922" s="17"/>
      <c r="J922" s="17"/>
      <c r="K922" s="17"/>
      <c r="L922" s="17"/>
    </row>
    <row r="923" spans="7:12" x14ac:dyDescent="0.25">
      <c r="G923" s="17"/>
      <c r="H923" s="17"/>
      <c r="I923" s="17"/>
      <c r="J923" s="17"/>
      <c r="K923" s="17"/>
      <c r="L923" s="17"/>
    </row>
    <row r="924" spans="7:12" x14ac:dyDescent="0.25">
      <c r="G924" s="17"/>
      <c r="H924" s="17"/>
      <c r="I924" s="17"/>
      <c r="J924" s="17"/>
      <c r="K924" s="17"/>
      <c r="L924" s="17"/>
    </row>
    <row r="925" spans="7:12" x14ac:dyDescent="0.25">
      <c r="G925" s="17"/>
      <c r="H925" s="17"/>
      <c r="I925" s="17"/>
      <c r="J925" s="17"/>
      <c r="K925" s="17"/>
      <c r="L925" s="17"/>
    </row>
    <row r="926" spans="7:12" x14ac:dyDescent="0.25">
      <c r="G926" s="17"/>
      <c r="H926" s="17"/>
      <c r="I926" s="17"/>
      <c r="J926" s="17"/>
      <c r="K926" s="17"/>
      <c r="L926" s="17"/>
    </row>
    <row r="927" spans="7:12" x14ac:dyDescent="0.25">
      <c r="G927" s="17"/>
      <c r="H927" s="17"/>
      <c r="I927" s="17"/>
      <c r="J927" s="17"/>
      <c r="K927" s="17"/>
      <c r="L927" s="17"/>
    </row>
    <row r="928" spans="7:12" x14ac:dyDescent="0.25">
      <c r="G928" s="17"/>
      <c r="H928" s="17"/>
      <c r="I928" s="17"/>
      <c r="J928" s="17"/>
      <c r="K928" s="17"/>
      <c r="L928" s="17"/>
    </row>
    <row r="929" spans="7:12" x14ac:dyDescent="0.25">
      <c r="G929" s="17"/>
      <c r="H929" s="17"/>
      <c r="I929" s="17"/>
      <c r="J929" s="17"/>
      <c r="K929" s="17"/>
      <c r="L929" s="17"/>
    </row>
    <row r="930" spans="7:12" x14ac:dyDescent="0.25">
      <c r="G930" s="17"/>
      <c r="H930" s="17"/>
      <c r="I930" s="17"/>
      <c r="J930" s="17"/>
      <c r="K930" s="17"/>
      <c r="L930" s="17"/>
    </row>
    <row r="931" spans="7:12" x14ac:dyDescent="0.25">
      <c r="G931" s="17"/>
      <c r="H931" s="17"/>
      <c r="I931" s="17"/>
      <c r="J931" s="17"/>
      <c r="K931" s="17"/>
      <c r="L931" s="17"/>
    </row>
    <row r="932" spans="7:12" x14ac:dyDescent="0.25">
      <c r="G932" s="17"/>
      <c r="H932" s="17"/>
      <c r="I932" s="17"/>
      <c r="J932" s="17"/>
      <c r="K932" s="17"/>
      <c r="L932" s="17"/>
    </row>
    <row r="933" spans="7:12" x14ac:dyDescent="0.25">
      <c r="G933" s="17"/>
      <c r="H933" s="17"/>
      <c r="I933" s="17"/>
      <c r="J933" s="17"/>
      <c r="K933" s="17"/>
      <c r="L933" s="17"/>
    </row>
    <row r="934" spans="7:12" x14ac:dyDescent="0.25">
      <c r="G934" s="17"/>
      <c r="H934" s="17"/>
      <c r="I934" s="17"/>
      <c r="J934" s="17"/>
      <c r="K934" s="17"/>
      <c r="L934" s="17"/>
    </row>
    <row r="935" spans="7:12" x14ac:dyDescent="0.25">
      <c r="G935" s="17"/>
      <c r="H935" s="17"/>
      <c r="I935" s="17"/>
      <c r="J935" s="17"/>
      <c r="K935" s="17"/>
      <c r="L935" s="17"/>
    </row>
    <row r="936" spans="7:12" x14ac:dyDescent="0.25">
      <c r="G936" s="17"/>
      <c r="H936" s="17"/>
      <c r="I936" s="17"/>
      <c r="J936" s="17"/>
      <c r="K936" s="17"/>
      <c r="L936" s="17"/>
    </row>
    <row r="937" spans="7:12" x14ac:dyDescent="0.25">
      <c r="G937" s="17"/>
      <c r="H937" s="17"/>
      <c r="I937" s="17"/>
      <c r="J937" s="17"/>
      <c r="K937" s="17"/>
      <c r="L937" s="17"/>
    </row>
    <row r="938" spans="7:12" x14ac:dyDescent="0.25">
      <c r="G938" s="17"/>
      <c r="H938" s="17"/>
      <c r="I938" s="17"/>
      <c r="J938" s="17"/>
      <c r="K938" s="17"/>
      <c r="L938" s="17"/>
    </row>
    <row r="939" spans="7:12" x14ac:dyDescent="0.25">
      <c r="G939" s="17"/>
      <c r="H939" s="17"/>
      <c r="I939" s="17"/>
      <c r="J939" s="17"/>
      <c r="K939" s="17"/>
      <c r="L939" s="17"/>
    </row>
    <row r="940" spans="7:12" x14ac:dyDescent="0.25">
      <c r="G940" s="17"/>
      <c r="H940" s="17"/>
      <c r="I940" s="17"/>
      <c r="J940" s="17"/>
      <c r="K940" s="17"/>
      <c r="L940" s="17"/>
    </row>
    <row r="941" spans="7:12" x14ac:dyDescent="0.25">
      <c r="G941" s="17"/>
      <c r="H941" s="17"/>
      <c r="I941" s="17"/>
      <c r="J941" s="17"/>
      <c r="K941" s="17"/>
      <c r="L941" s="17"/>
    </row>
    <row r="942" spans="7:12" x14ac:dyDescent="0.25">
      <c r="G942" s="17"/>
      <c r="H942" s="17"/>
      <c r="I942" s="17"/>
      <c r="J942" s="17"/>
      <c r="K942" s="17"/>
      <c r="L942" s="17"/>
    </row>
    <row r="943" spans="7:12" x14ac:dyDescent="0.25">
      <c r="G943" s="17"/>
      <c r="H943" s="17"/>
      <c r="I943" s="17"/>
      <c r="J943" s="17"/>
      <c r="K943" s="17"/>
      <c r="L943" s="17"/>
    </row>
    <row r="944" spans="7:12" x14ac:dyDescent="0.25">
      <c r="G944" s="17"/>
      <c r="H944" s="17"/>
      <c r="I944" s="17"/>
      <c r="J944" s="17"/>
      <c r="K944" s="17"/>
      <c r="L944" s="17"/>
    </row>
    <row r="945" spans="7:12" x14ac:dyDescent="0.25">
      <c r="G945" s="17"/>
      <c r="H945" s="17"/>
      <c r="I945" s="17"/>
      <c r="J945" s="17"/>
      <c r="K945" s="17"/>
      <c r="L945" s="17"/>
    </row>
    <row r="946" spans="7:12" x14ac:dyDescent="0.25">
      <c r="G946" s="17"/>
      <c r="H946" s="17"/>
      <c r="I946" s="17"/>
      <c r="J946" s="17"/>
      <c r="K946" s="17"/>
      <c r="L946" s="17"/>
    </row>
    <row r="947" spans="7:12" x14ac:dyDescent="0.25">
      <c r="G947" s="17"/>
      <c r="H947" s="17"/>
      <c r="I947" s="17"/>
      <c r="J947" s="17"/>
      <c r="K947" s="17"/>
      <c r="L947" s="17"/>
    </row>
    <row r="948" spans="7:12" x14ac:dyDescent="0.25">
      <c r="G948" s="17"/>
      <c r="H948" s="17"/>
      <c r="I948" s="17"/>
      <c r="J948" s="17"/>
      <c r="K948" s="17"/>
      <c r="L948" s="17"/>
    </row>
    <row r="949" spans="7:12" x14ac:dyDescent="0.25">
      <c r="G949" s="17"/>
      <c r="H949" s="17"/>
      <c r="I949" s="17"/>
      <c r="J949" s="17"/>
      <c r="K949" s="17"/>
      <c r="L949" s="17"/>
    </row>
    <row r="950" spans="7:12" x14ac:dyDescent="0.25">
      <c r="G950" s="17"/>
      <c r="H950" s="17"/>
      <c r="I950" s="17"/>
      <c r="J950" s="17"/>
      <c r="K950" s="17"/>
      <c r="L950" s="17"/>
    </row>
    <row r="951" spans="7:12" x14ac:dyDescent="0.25">
      <c r="G951" s="17"/>
      <c r="H951" s="17"/>
      <c r="I951" s="17"/>
      <c r="J951" s="17"/>
      <c r="K951" s="17"/>
      <c r="L951" s="17"/>
    </row>
    <row r="952" spans="7:12" x14ac:dyDescent="0.25">
      <c r="G952" s="17"/>
      <c r="H952" s="17"/>
      <c r="I952" s="17"/>
      <c r="J952" s="17"/>
      <c r="K952" s="17"/>
      <c r="L952" s="17"/>
    </row>
    <row r="953" spans="7:12" x14ac:dyDescent="0.25">
      <c r="G953" s="17"/>
      <c r="H953" s="17"/>
      <c r="I953" s="17"/>
      <c r="J953" s="17"/>
      <c r="K953" s="17"/>
      <c r="L953" s="17"/>
    </row>
    <row r="954" spans="7:12" x14ac:dyDescent="0.25">
      <c r="G954" s="17"/>
      <c r="H954" s="17"/>
      <c r="I954" s="17"/>
      <c r="J954" s="17"/>
      <c r="K954" s="17"/>
      <c r="L954" s="17"/>
    </row>
    <row r="955" spans="7:12" x14ac:dyDescent="0.25">
      <c r="G955" s="17"/>
      <c r="H955" s="17"/>
      <c r="I955" s="17"/>
      <c r="J955" s="17"/>
      <c r="K955" s="17"/>
      <c r="L955" s="17"/>
    </row>
    <row r="956" spans="7:12" x14ac:dyDescent="0.25">
      <c r="G956" s="17"/>
      <c r="H956" s="17"/>
      <c r="I956" s="17"/>
      <c r="J956" s="17"/>
      <c r="K956" s="17"/>
      <c r="L956" s="17"/>
    </row>
    <row r="957" spans="7:12" x14ac:dyDescent="0.25">
      <c r="G957" s="17"/>
      <c r="H957" s="17"/>
      <c r="I957" s="17"/>
      <c r="J957" s="17"/>
      <c r="K957" s="17"/>
      <c r="L957" s="17"/>
    </row>
    <row r="958" spans="7:12" x14ac:dyDescent="0.25">
      <c r="G958" s="17"/>
      <c r="H958" s="17"/>
      <c r="I958" s="17"/>
      <c r="J958" s="17"/>
      <c r="K958" s="17"/>
      <c r="L958" s="17"/>
    </row>
    <row r="959" spans="7:12" x14ac:dyDescent="0.25">
      <c r="G959" s="17"/>
      <c r="H959" s="17"/>
      <c r="I959" s="17"/>
      <c r="J959" s="17"/>
      <c r="K959" s="17"/>
      <c r="L959" s="17"/>
    </row>
    <row r="960" spans="7:12" x14ac:dyDescent="0.25">
      <c r="G960" s="17"/>
      <c r="H960" s="17"/>
      <c r="I960" s="17"/>
      <c r="J960" s="17"/>
      <c r="K960" s="17"/>
      <c r="L960" s="17"/>
    </row>
    <row r="961" spans="7:12" x14ac:dyDescent="0.25">
      <c r="G961" s="17"/>
      <c r="H961" s="17"/>
      <c r="I961" s="17"/>
      <c r="J961" s="17"/>
      <c r="K961" s="17"/>
      <c r="L961" s="17"/>
    </row>
    <row r="962" spans="7:12" x14ac:dyDescent="0.25">
      <c r="G962" s="17"/>
      <c r="H962" s="17"/>
      <c r="I962" s="17"/>
      <c r="J962" s="17"/>
      <c r="K962" s="17"/>
      <c r="L962" s="17"/>
    </row>
    <row r="963" spans="7:12" x14ac:dyDescent="0.25">
      <c r="G963" s="17"/>
      <c r="H963" s="17"/>
      <c r="I963" s="17"/>
      <c r="J963" s="17"/>
      <c r="K963" s="17"/>
      <c r="L963" s="17"/>
    </row>
    <row r="964" spans="7:12" x14ac:dyDescent="0.25">
      <c r="G964" s="17"/>
      <c r="H964" s="17"/>
      <c r="I964" s="17"/>
      <c r="J964" s="17"/>
      <c r="K964" s="17"/>
      <c r="L964" s="17"/>
    </row>
    <row r="965" spans="7:12" x14ac:dyDescent="0.25">
      <c r="G965" s="17"/>
      <c r="H965" s="17"/>
      <c r="I965" s="17"/>
      <c r="J965" s="17"/>
      <c r="K965" s="17"/>
      <c r="L965" s="17"/>
    </row>
    <row r="966" spans="7:12" x14ac:dyDescent="0.25">
      <c r="G966" s="17"/>
      <c r="H966" s="17"/>
      <c r="I966" s="17"/>
      <c r="J966" s="17"/>
      <c r="K966" s="17"/>
      <c r="L966" s="17"/>
    </row>
    <row r="967" spans="7:12" x14ac:dyDescent="0.25">
      <c r="G967" s="17"/>
      <c r="H967" s="17"/>
      <c r="I967" s="17"/>
      <c r="J967" s="17"/>
      <c r="K967" s="17"/>
      <c r="L967" s="17"/>
    </row>
    <row r="968" spans="7:12" x14ac:dyDescent="0.25">
      <c r="G968" s="17"/>
      <c r="H968" s="17"/>
      <c r="I968" s="17"/>
      <c r="J968" s="17"/>
      <c r="K968" s="17"/>
      <c r="L968" s="17"/>
    </row>
    <row r="969" spans="7:12" x14ac:dyDescent="0.25">
      <c r="G969" s="17"/>
      <c r="H969" s="17"/>
      <c r="I969" s="17"/>
      <c r="J969" s="17"/>
      <c r="K969" s="17"/>
      <c r="L969" s="17"/>
    </row>
    <row r="970" spans="7:12" x14ac:dyDescent="0.25">
      <c r="G970" s="17"/>
      <c r="H970" s="17"/>
      <c r="I970" s="17"/>
      <c r="J970" s="17"/>
      <c r="K970" s="17"/>
      <c r="L970" s="17"/>
    </row>
    <row r="971" spans="7:12" x14ac:dyDescent="0.25">
      <c r="G971" s="17"/>
      <c r="H971" s="17"/>
      <c r="I971" s="17"/>
      <c r="J971" s="17"/>
      <c r="K971" s="17"/>
      <c r="L971" s="17"/>
    </row>
    <row r="972" spans="7:12" x14ac:dyDescent="0.25">
      <c r="G972" s="17"/>
      <c r="H972" s="17"/>
      <c r="I972" s="17"/>
      <c r="J972" s="17"/>
      <c r="K972" s="17"/>
      <c r="L972" s="17"/>
    </row>
    <row r="973" spans="7:12" x14ac:dyDescent="0.25">
      <c r="G973" s="17"/>
      <c r="H973" s="17"/>
      <c r="I973" s="17"/>
      <c r="J973" s="17"/>
      <c r="K973" s="17"/>
      <c r="L973" s="17"/>
    </row>
    <row r="974" spans="7:12" x14ac:dyDescent="0.25">
      <c r="G974" s="17"/>
      <c r="H974" s="17"/>
      <c r="I974" s="17"/>
      <c r="J974" s="17"/>
      <c r="K974" s="17"/>
      <c r="L974" s="17"/>
    </row>
    <row r="975" spans="7:12" x14ac:dyDescent="0.25">
      <c r="G975" s="17"/>
      <c r="H975" s="17"/>
      <c r="I975" s="17"/>
      <c r="J975" s="17"/>
      <c r="K975" s="17"/>
      <c r="L975" s="17"/>
    </row>
    <row r="976" spans="7:12" x14ac:dyDescent="0.25">
      <c r="G976" s="17"/>
      <c r="H976" s="17"/>
      <c r="I976" s="17"/>
      <c r="J976" s="17"/>
      <c r="K976" s="17"/>
      <c r="L976" s="17"/>
    </row>
    <row r="977" spans="7:12" x14ac:dyDescent="0.25">
      <c r="G977" s="17"/>
      <c r="H977" s="17"/>
      <c r="I977" s="17"/>
      <c r="J977" s="17"/>
      <c r="K977" s="17"/>
      <c r="L977" s="17"/>
    </row>
    <row r="978" spans="7:12" x14ac:dyDescent="0.25">
      <c r="G978" s="17"/>
      <c r="H978" s="17"/>
      <c r="I978" s="17"/>
      <c r="J978" s="17"/>
      <c r="K978" s="17"/>
      <c r="L978" s="17"/>
    </row>
    <row r="979" spans="7:12" x14ac:dyDescent="0.25">
      <c r="G979" s="17"/>
      <c r="H979" s="17"/>
      <c r="I979" s="17"/>
      <c r="J979" s="17"/>
      <c r="K979" s="17"/>
      <c r="L979" s="17"/>
    </row>
    <row r="980" spans="7:12" x14ac:dyDescent="0.25">
      <c r="G980" s="17"/>
      <c r="H980" s="17"/>
      <c r="I980" s="17"/>
      <c r="J980" s="17"/>
      <c r="K980" s="17"/>
      <c r="L980" s="17"/>
    </row>
    <row r="981" spans="7:12" x14ac:dyDescent="0.25">
      <c r="G981" s="17"/>
      <c r="H981" s="17"/>
      <c r="I981" s="17"/>
      <c r="J981" s="17"/>
      <c r="K981" s="17"/>
      <c r="L981" s="17"/>
    </row>
    <row r="982" spans="7:12" x14ac:dyDescent="0.25">
      <c r="G982" s="17"/>
      <c r="H982" s="17"/>
      <c r="I982" s="17"/>
      <c r="J982" s="17"/>
      <c r="K982" s="17"/>
      <c r="L982" s="17"/>
    </row>
    <row r="983" spans="7:12" x14ac:dyDescent="0.25">
      <c r="G983" s="17"/>
      <c r="H983" s="17"/>
      <c r="I983" s="17"/>
      <c r="J983" s="17"/>
      <c r="K983" s="17"/>
      <c r="L983" s="17"/>
    </row>
    <row r="984" spans="7:12" x14ac:dyDescent="0.25">
      <c r="G984" s="17"/>
      <c r="H984" s="17"/>
      <c r="I984" s="17"/>
      <c r="J984" s="17"/>
      <c r="K984" s="17"/>
      <c r="L984" s="17"/>
    </row>
    <row r="985" spans="7:12" x14ac:dyDescent="0.25">
      <c r="G985" s="17"/>
      <c r="H985" s="17"/>
      <c r="I985" s="17"/>
      <c r="J985" s="17"/>
      <c r="K985" s="17"/>
      <c r="L985" s="17"/>
    </row>
    <row r="986" spans="7:12" x14ac:dyDescent="0.25">
      <c r="G986" s="17"/>
      <c r="H986" s="17"/>
      <c r="I986" s="17"/>
      <c r="J986" s="17"/>
      <c r="K986" s="17"/>
      <c r="L986" s="17"/>
    </row>
    <row r="987" spans="7:12" x14ac:dyDescent="0.25">
      <c r="G987" s="17"/>
      <c r="H987" s="17"/>
      <c r="I987" s="17"/>
      <c r="J987" s="17"/>
      <c r="K987" s="17"/>
      <c r="L987" s="17"/>
    </row>
    <row r="988" spans="7:12" x14ac:dyDescent="0.25">
      <c r="G988" s="17"/>
      <c r="H988" s="17"/>
      <c r="I988" s="17"/>
      <c r="J988" s="17"/>
      <c r="K988" s="17"/>
      <c r="L988" s="17"/>
    </row>
    <row r="989" spans="7:12" x14ac:dyDescent="0.25">
      <c r="G989" s="17"/>
      <c r="H989" s="17"/>
      <c r="I989" s="17"/>
      <c r="J989" s="17"/>
      <c r="K989" s="17"/>
      <c r="L989" s="17"/>
    </row>
    <row r="990" spans="7:12" x14ac:dyDescent="0.25">
      <c r="G990" s="17"/>
      <c r="H990" s="17"/>
      <c r="I990" s="17"/>
      <c r="J990" s="17"/>
      <c r="K990" s="17"/>
      <c r="L990" s="17"/>
    </row>
    <row r="991" spans="7:12" x14ac:dyDescent="0.25">
      <c r="G991" s="17"/>
      <c r="H991" s="17"/>
      <c r="I991" s="17"/>
      <c r="J991" s="17"/>
      <c r="K991" s="17"/>
      <c r="L991" s="17"/>
    </row>
    <row r="992" spans="7:12" x14ac:dyDescent="0.25">
      <c r="G992" s="17"/>
      <c r="H992" s="17"/>
      <c r="I992" s="17"/>
      <c r="J992" s="17"/>
      <c r="K992" s="17"/>
      <c r="L992" s="17"/>
    </row>
    <row r="993" spans="7:12" x14ac:dyDescent="0.25">
      <c r="G993" s="17"/>
      <c r="H993" s="17"/>
      <c r="I993" s="17"/>
      <c r="J993" s="17"/>
      <c r="K993" s="17"/>
      <c r="L993" s="17"/>
    </row>
    <row r="994" spans="7:12" x14ac:dyDescent="0.25">
      <c r="G994" s="17"/>
      <c r="H994" s="17"/>
      <c r="I994" s="17"/>
      <c r="J994" s="17"/>
      <c r="K994" s="17"/>
      <c r="L994" s="17"/>
    </row>
    <row r="995" spans="7:12" x14ac:dyDescent="0.25">
      <c r="G995" s="17"/>
      <c r="H995" s="17"/>
      <c r="I995" s="17"/>
      <c r="J995" s="17"/>
      <c r="K995" s="17"/>
      <c r="L995" s="17"/>
    </row>
    <row r="996" spans="7:12" x14ac:dyDescent="0.25">
      <c r="G996" s="17"/>
      <c r="H996" s="17"/>
      <c r="I996" s="17"/>
      <c r="J996" s="17"/>
      <c r="K996" s="17"/>
      <c r="L996" s="17"/>
    </row>
    <row r="997" spans="7:12" x14ac:dyDescent="0.25">
      <c r="G997" s="17"/>
      <c r="H997" s="17"/>
      <c r="I997" s="17"/>
      <c r="J997" s="17"/>
      <c r="K997" s="17"/>
      <c r="L997" s="17"/>
    </row>
    <row r="998" spans="7:12" x14ac:dyDescent="0.25">
      <c r="G998" s="17"/>
      <c r="H998" s="17"/>
      <c r="I998" s="17"/>
      <c r="J998" s="17"/>
      <c r="K998" s="17"/>
      <c r="L998" s="17"/>
    </row>
    <row r="999" spans="7:12" x14ac:dyDescent="0.25">
      <c r="G999" s="17"/>
      <c r="H999" s="17"/>
      <c r="I999" s="17"/>
      <c r="J999" s="17"/>
      <c r="K999" s="17"/>
      <c r="L999" s="17"/>
    </row>
    <row r="1000" spans="7:12" x14ac:dyDescent="0.25">
      <c r="G1000" s="17"/>
      <c r="H1000" s="17"/>
      <c r="I1000" s="17"/>
      <c r="J1000" s="17"/>
      <c r="K1000" s="17"/>
      <c r="L1000" s="17"/>
    </row>
    <row r="1001" spans="7:12" x14ac:dyDescent="0.25">
      <c r="G1001" s="17"/>
      <c r="H1001" s="17"/>
      <c r="I1001" s="17"/>
      <c r="J1001" s="17"/>
      <c r="K1001" s="17"/>
      <c r="L1001" s="17"/>
    </row>
    <row r="1002" spans="7:12" x14ac:dyDescent="0.25">
      <c r="G1002" s="17"/>
      <c r="H1002" s="17"/>
      <c r="I1002" s="17"/>
      <c r="J1002" s="17"/>
      <c r="K1002" s="17"/>
      <c r="L1002" s="17"/>
    </row>
    <row r="1003" spans="7:12" x14ac:dyDescent="0.25">
      <c r="G1003" s="17"/>
      <c r="H1003" s="17"/>
      <c r="I1003" s="17"/>
      <c r="J1003" s="17"/>
      <c r="K1003" s="17"/>
      <c r="L1003" s="17"/>
    </row>
    <row r="1004" spans="7:12" x14ac:dyDescent="0.25">
      <c r="G1004" s="17"/>
      <c r="H1004" s="17"/>
      <c r="I1004" s="17"/>
      <c r="J1004" s="17"/>
      <c r="K1004" s="17"/>
      <c r="L1004" s="17"/>
    </row>
    <row r="1005" spans="7:12" x14ac:dyDescent="0.25">
      <c r="G1005" s="17"/>
      <c r="H1005" s="17"/>
      <c r="I1005" s="17"/>
      <c r="J1005" s="17"/>
      <c r="K1005" s="17"/>
      <c r="L1005" s="17"/>
    </row>
    <row r="1006" spans="7:12" x14ac:dyDescent="0.25">
      <c r="G1006" s="17"/>
      <c r="H1006" s="17"/>
      <c r="I1006" s="17"/>
      <c r="J1006" s="17"/>
      <c r="K1006" s="17"/>
      <c r="L1006" s="17"/>
    </row>
    <row r="1007" spans="7:12" x14ac:dyDescent="0.25">
      <c r="G1007" s="17"/>
      <c r="H1007" s="17"/>
      <c r="I1007" s="17"/>
      <c r="J1007" s="17"/>
      <c r="K1007" s="17"/>
      <c r="L1007" s="17"/>
    </row>
    <row r="1008" spans="7:12" x14ac:dyDescent="0.25">
      <c r="G1008" s="17"/>
      <c r="H1008" s="17"/>
      <c r="I1008" s="17"/>
      <c r="J1008" s="17"/>
      <c r="K1008" s="17"/>
      <c r="L1008" s="17"/>
    </row>
    <row r="1009" spans="7:12" x14ac:dyDescent="0.25">
      <c r="G1009" s="17"/>
      <c r="H1009" s="17"/>
      <c r="I1009" s="17"/>
      <c r="J1009" s="17"/>
      <c r="K1009" s="17"/>
      <c r="L1009" s="17"/>
    </row>
    <row r="1010" spans="7:12" x14ac:dyDescent="0.25">
      <c r="G1010" s="17"/>
      <c r="H1010" s="17"/>
      <c r="I1010" s="17"/>
      <c r="J1010" s="17"/>
      <c r="K1010" s="17"/>
      <c r="L1010" s="17"/>
    </row>
    <row r="1011" spans="7:12" x14ac:dyDescent="0.25">
      <c r="G1011" s="17"/>
      <c r="H1011" s="17"/>
      <c r="I1011" s="17"/>
      <c r="J1011" s="17"/>
      <c r="K1011" s="17"/>
      <c r="L1011" s="17"/>
    </row>
    <row r="1012" spans="7:12" x14ac:dyDescent="0.25">
      <c r="G1012" s="17"/>
      <c r="H1012" s="17"/>
      <c r="I1012" s="17"/>
      <c r="J1012" s="17"/>
      <c r="K1012" s="17"/>
      <c r="L1012" s="17"/>
    </row>
    <row r="1013" spans="7:12" x14ac:dyDescent="0.25">
      <c r="G1013" s="17"/>
      <c r="H1013" s="17"/>
      <c r="I1013" s="17"/>
      <c r="J1013" s="17"/>
      <c r="K1013" s="17"/>
      <c r="L1013" s="17"/>
    </row>
    <row r="1014" spans="7:12" x14ac:dyDescent="0.25">
      <c r="G1014" s="17"/>
      <c r="H1014" s="17"/>
      <c r="I1014" s="17"/>
      <c r="J1014" s="17"/>
      <c r="K1014" s="17"/>
      <c r="L1014" s="17"/>
    </row>
    <row r="1015" spans="7:12" x14ac:dyDescent="0.25">
      <c r="G1015" s="17"/>
      <c r="H1015" s="17"/>
      <c r="I1015" s="17"/>
      <c r="J1015" s="17"/>
      <c r="K1015" s="17"/>
      <c r="L1015" s="17"/>
    </row>
    <row r="1016" spans="7:12" x14ac:dyDescent="0.25">
      <c r="G1016" s="17"/>
      <c r="H1016" s="17"/>
      <c r="I1016" s="17"/>
      <c r="J1016" s="17"/>
      <c r="K1016" s="17"/>
      <c r="L1016" s="17"/>
    </row>
    <row r="1017" spans="7:12" x14ac:dyDescent="0.25">
      <c r="G1017" s="17"/>
      <c r="H1017" s="17"/>
      <c r="I1017" s="17"/>
      <c r="J1017" s="17"/>
      <c r="K1017" s="17"/>
      <c r="L1017" s="17"/>
    </row>
    <row r="1018" spans="7:12" x14ac:dyDescent="0.25">
      <c r="G1018" s="17"/>
      <c r="H1018" s="17"/>
      <c r="I1018" s="17"/>
      <c r="J1018" s="17"/>
      <c r="K1018" s="17"/>
      <c r="L1018" s="17"/>
    </row>
    <row r="1019" spans="7:12" x14ac:dyDescent="0.25">
      <c r="G1019" s="17"/>
      <c r="H1019" s="17"/>
      <c r="I1019" s="17"/>
      <c r="J1019" s="17"/>
      <c r="K1019" s="17"/>
      <c r="L1019" s="17"/>
    </row>
    <row r="1020" spans="7:12" x14ac:dyDescent="0.25">
      <c r="G1020" s="17"/>
      <c r="H1020" s="17"/>
      <c r="I1020" s="17"/>
      <c r="J1020" s="17"/>
      <c r="K1020" s="17"/>
      <c r="L1020" s="17"/>
    </row>
    <row r="1021" spans="7:12" x14ac:dyDescent="0.25">
      <c r="G1021" s="17"/>
      <c r="H1021" s="17"/>
      <c r="I1021" s="17"/>
      <c r="J1021" s="17"/>
      <c r="K1021" s="17"/>
      <c r="L1021" s="17"/>
    </row>
    <row r="1022" spans="7:12" x14ac:dyDescent="0.25">
      <c r="G1022" s="17"/>
      <c r="H1022" s="17"/>
      <c r="I1022" s="17"/>
      <c r="J1022" s="17"/>
      <c r="K1022" s="17"/>
      <c r="L1022" s="17"/>
    </row>
    <row r="1023" spans="7:12" x14ac:dyDescent="0.25">
      <c r="G1023" s="17"/>
      <c r="H1023" s="17"/>
      <c r="I1023" s="17"/>
      <c r="J1023" s="17"/>
      <c r="K1023" s="17"/>
      <c r="L1023" s="17"/>
    </row>
    <row r="1024" spans="7:12" x14ac:dyDescent="0.25">
      <c r="G1024" s="17"/>
      <c r="H1024" s="17"/>
      <c r="I1024" s="17"/>
      <c r="J1024" s="17"/>
      <c r="K1024" s="17"/>
      <c r="L1024" s="17"/>
    </row>
    <row r="1025" spans="7:12" x14ac:dyDescent="0.25">
      <c r="G1025" s="17"/>
      <c r="H1025" s="17"/>
      <c r="I1025" s="17"/>
      <c r="J1025" s="17"/>
      <c r="K1025" s="17"/>
      <c r="L1025" s="17"/>
    </row>
    <row r="1026" spans="7:12" x14ac:dyDescent="0.25">
      <c r="G1026" s="17"/>
      <c r="H1026" s="17"/>
      <c r="I1026" s="17"/>
      <c r="J1026" s="17"/>
      <c r="K1026" s="17"/>
      <c r="L1026" s="17"/>
    </row>
    <row r="1027" spans="7:12" x14ac:dyDescent="0.25">
      <c r="G1027" s="17"/>
      <c r="H1027" s="17"/>
      <c r="I1027" s="17"/>
      <c r="J1027" s="17"/>
      <c r="K1027" s="17"/>
      <c r="L1027" s="17"/>
    </row>
    <row r="1028" spans="7:12" x14ac:dyDescent="0.25">
      <c r="G1028" s="17"/>
      <c r="H1028" s="17"/>
      <c r="I1028" s="17"/>
      <c r="J1028" s="17"/>
      <c r="K1028" s="17"/>
      <c r="L1028" s="17"/>
    </row>
    <row r="1029" spans="7:12" x14ac:dyDescent="0.25">
      <c r="G1029" s="17"/>
      <c r="H1029" s="17"/>
      <c r="I1029" s="17"/>
      <c r="J1029" s="17"/>
      <c r="K1029" s="17"/>
      <c r="L1029" s="17"/>
    </row>
    <row r="1030" spans="7:12" x14ac:dyDescent="0.25">
      <c r="G1030" s="17"/>
      <c r="H1030" s="17"/>
      <c r="I1030" s="17"/>
      <c r="J1030" s="17"/>
      <c r="K1030" s="17"/>
      <c r="L1030" s="17"/>
    </row>
    <row r="1031" spans="7:12" x14ac:dyDescent="0.25">
      <c r="G1031" s="17"/>
      <c r="H1031" s="17"/>
      <c r="I1031" s="17"/>
      <c r="J1031" s="17"/>
      <c r="K1031" s="17"/>
      <c r="L1031" s="17"/>
    </row>
    <row r="1032" spans="7:12" x14ac:dyDescent="0.25">
      <c r="G1032" s="17"/>
      <c r="H1032" s="17"/>
      <c r="I1032" s="17"/>
      <c r="J1032" s="17"/>
      <c r="K1032" s="17"/>
      <c r="L1032" s="17"/>
    </row>
    <row r="1033" spans="7:12" x14ac:dyDescent="0.25">
      <c r="G1033" s="17"/>
      <c r="H1033" s="17"/>
      <c r="I1033" s="17"/>
      <c r="J1033" s="17"/>
      <c r="K1033" s="17"/>
      <c r="L1033" s="17"/>
    </row>
    <row r="1034" spans="7:12" x14ac:dyDescent="0.25">
      <c r="G1034" s="17"/>
      <c r="H1034" s="17"/>
      <c r="I1034" s="17"/>
      <c r="J1034" s="17"/>
      <c r="K1034" s="17"/>
      <c r="L1034" s="17"/>
    </row>
    <row r="1035" spans="7:12" x14ac:dyDescent="0.25">
      <c r="G1035" s="17"/>
      <c r="H1035" s="17"/>
      <c r="I1035" s="17"/>
      <c r="J1035" s="17"/>
      <c r="K1035" s="17"/>
      <c r="L1035" s="17"/>
    </row>
    <row r="1036" spans="7:12" x14ac:dyDescent="0.25">
      <c r="G1036" s="17"/>
      <c r="H1036" s="17"/>
      <c r="I1036" s="17"/>
      <c r="J1036" s="17"/>
      <c r="K1036" s="17"/>
      <c r="L1036" s="17"/>
    </row>
    <row r="1037" spans="7:12" x14ac:dyDescent="0.25">
      <c r="G1037" s="17"/>
      <c r="H1037" s="17"/>
      <c r="I1037" s="17"/>
      <c r="J1037" s="17"/>
      <c r="K1037" s="17"/>
      <c r="L1037" s="17"/>
    </row>
    <row r="1038" spans="7:12" x14ac:dyDescent="0.25">
      <c r="G1038" s="17"/>
      <c r="H1038" s="17"/>
      <c r="I1038" s="17"/>
      <c r="J1038" s="17"/>
      <c r="K1038" s="17"/>
      <c r="L1038" s="17"/>
    </row>
    <row r="1039" spans="7:12" x14ac:dyDescent="0.25">
      <c r="G1039" s="17"/>
      <c r="H1039" s="17"/>
      <c r="I1039" s="17"/>
      <c r="J1039" s="17"/>
      <c r="K1039" s="17"/>
      <c r="L1039" s="17"/>
    </row>
    <row r="1040" spans="7:12" x14ac:dyDescent="0.25">
      <c r="G1040" s="17"/>
      <c r="H1040" s="17"/>
      <c r="I1040" s="17"/>
      <c r="J1040" s="17"/>
      <c r="K1040" s="17"/>
      <c r="L1040" s="17"/>
    </row>
    <row r="1041" spans="7:12" x14ac:dyDescent="0.25">
      <c r="G1041" s="17"/>
      <c r="H1041" s="17"/>
      <c r="I1041" s="17"/>
      <c r="J1041" s="17"/>
      <c r="K1041" s="17"/>
      <c r="L1041" s="17"/>
    </row>
    <row r="1042" spans="7:12" x14ac:dyDescent="0.25">
      <c r="G1042" s="17"/>
      <c r="H1042" s="17"/>
      <c r="I1042" s="17"/>
      <c r="J1042" s="17"/>
      <c r="K1042" s="17"/>
      <c r="L1042" s="17"/>
    </row>
    <row r="1043" spans="7:12" x14ac:dyDescent="0.25">
      <c r="G1043" s="17"/>
      <c r="H1043" s="17"/>
      <c r="I1043" s="17"/>
      <c r="J1043" s="17"/>
      <c r="K1043" s="17"/>
      <c r="L1043" s="17"/>
    </row>
    <row r="1044" spans="7:12" x14ac:dyDescent="0.25">
      <c r="G1044" s="17"/>
      <c r="H1044" s="17"/>
      <c r="I1044" s="17"/>
      <c r="J1044" s="17"/>
      <c r="K1044" s="17"/>
      <c r="L1044" s="17"/>
    </row>
    <row r="1045" spans="7:12" x14ac:dyDescent="0.25">
      <c r="G1045" s="17"/>
      <c r="H1045" s="17"/>
      <c r="I1045" s="17"/>
      <c r="J1045" s="17"/>
      <c r="K1045" s="17"/>
      <c r="L1045" s="17"/>
    </row>
    <row r="1046" spans="7:12" x14ac:dyDescent="0.25">
      <c r="G1046" s="17"/>
      <c r="H1046" s="17"/>
      <c r="I1046" s="17"/>
      <c r="J1046" s="17"/>
      <c r="K1046" s="17"/>
      <c r="L1046" s="17"/>
    </row>
    <row r="1047" spans="7:12" x14ac:dyDescent="0.25">
      <c r="G1047" s="17"/>
      <c r="H1047" s="17"/>
      <c r="I1047" s="17"/>
      <c r="J1047" s="17"/>
      <c r="K1047" s="17"/>
      <c r="L1047" s="17"/>
    </row>
    <row r="1048" spans="7:12" x14ac:dyDescent="0.25">
      <c r="G1048" s="17"/>
      <c r="H1048" s="17"/>
      <c r="I1048" s="17"/>
      <c r="J1048" s="17"/>
      <c r="K1048" s="17"/>
      <c r="L1048" s="17"/>
    </row>
    <row r="1049" spans="7:12" x14ac:dyDescent="0.25">
      <c r="G1049" s="17"/>
      <c r="H1049" s="17"/>
      <c r="I1049" s="17"/>
      <c r="J1049" s="17"/>
      <c r="K1049" s="17"/>
      <c r="L1049" s="17"/>
    </row>
    <row r="1050" spans="7:12" x14ac:dyDescent="0.25">
      <c r="G1050" s="17"/>
      <c r="H1050" s="17"/>
      <c r="I1050" s="17"/>
      <c r="J1050" s="17"/>
      <c r="K1050" s="17"/>
      <c r="L1050" s="17"/>
    </row>
    <row r="1051" spans="7:12" x14ac:dyDescent="0.25">
      <c r="G1051" s="17"/>
      <c r="H1051" s="17"/>
      <c r="I1051" s="17"/>
      <c r="J1051" s="17"/>
      <c r="K1051" s="17"/>
      <c r="L1051" s="17"/>
    </row>
    <row r="1052" spans="7:12" x14ac:dyDescent="0.25">
      <c r="G1052" s="17"/>
      <c r="H1052" s="17"/>
      <c r="I1052" s="17"/>
      <c r="J1052" s="17"/>
      <c r="K1052" s="17"/>
      <c r="L1052" s="17"/>
    </row>
    <row r="1053" spans="7:12" x14ac:dyDescent="0.25">
      <c r="G1053" s="17"/>
      <c r="H1053" s="17"/>
      <c r="I1053" s="17"/>
      <c r="J1053" s="17"/>
      <c r="K1053" s="17"/>
      <c r="L1053" s="17"/>
    </row>
    <row r="1054" spans="7:12" x14ac:dyDescent="0.25">
      <c r="G1054" s="17"/>
      <c r="H1054" s="17"/>
      <c r="I1054" s="17"/>
      <c r="J1054" s="17"/>
      <c r="K1054" s="17"/>
      <c r="L1054" s="17"/>
    </row>
    <row r="1055" spans="7:12" x14ac:dyDescent="0.25">
      <c r="G1055" s="17"/>
      <c r="H1055" s="17"/>
      <c r="I1055" s="17"/>
      <c r="J1055" s="17"/>
      <c r="K1055" s="17"/>
      <c r="L1055" s="17"/>
    </row>
    <row r="1056" spans="7:12" x14ac:dyDescent="0.25">
      <c r="G1056" s="17"/>
      <c r="H1056" s="17"/>
      <c r="I1056" s="17"/>
      <c r="J1056" s="17"/>
      <c r="K1056" s="17"/>
      <c r="L1056" s="17"/>
    </row>
    <row r="1057" spans="7:12" x14ac:dyDescent="0.25">
      <c r="G1057" s="17"/>
      <c r="H1057" s="17"/>
      <c r="I1057" s="17"/>
      <c r="J1057" s="17"/>
      <c r="K1057" s="17"/>
      <c r="L1057" s="17"/>
    </row>
    <row r="1058" spans="7:12" x14ac:dyDescent="0.25">
      <c r="G1058" s="17"/>
      <c r="H1058" s="17"/>
      <c r="I1058" s="17"/>
      <c r="J1058" s="17"/>
      <c r="K1058" s="17"/>
      <c r="L1058" s="17"/>
    </row>
    <row r="1059" spans="7:12" x14ac:dyDescent="0.25">
      <c r="G1059" s="17"/>
      <c r="H1059" s="17"/>
      <c r="I1059" s="17"/>
      <c r="J1059" s="17"/>
      <c r="K1059" s="17"/>
      <c r="L1059" s="17"/>
    </row>
    <row r="1060" spans="7:12" x14ac:dyDescent="0.25">
      <c r="G1060" s="17"/>
      <c r="H1060" s="17"/>
      <c r="I1060" s="17"/>
      <c r="J1060" s="17"/>
      <c r="K1060" s="17"/>
      <c r="L1060" s="17"/>
    </row>
    <row r="1061" spans="7:12" x14ac:dyDescent="0.25">
      <c r="G1061" s="17"/>
      <c r="H1061" s="17"/>
      <c r="I1061" s="17"/>
      <c r="J1061" s="17"/>
      <c r="K1061" s="17"/>
      <c r="L1061" s="17"/>
    </row>
    <row r="1062" spans="7:12" x14ac:dyDescent="0.25">
      <c r="G1062" s="17"/>
      <c r="H1062" s="17"/>
      <c r="I1062" s="17"/>
      <c r="J1062" s="17"/>
      <c r="K1062" s="17"/>
      <c r="L1062" s="17"/>
    </row>
    <row r="1063" spans="7:12" x14ac:dyDescent="0.25">
      <c r="G1063" s="17"/>
      <c r="H1063" s="17"/>
      <c r="I1063" s="17"/>
      <c r="J1063" s="17"/>
      <c r="K1063" s="17"/>
      <c r="L1063" s="17"/>
    </row>
    <row r="1064" spans="7:12" x14ac:dyDescent="0.25">
      <c r="G1064" s="17"/>
      <c r="H1064" s="17"/>
      <c r="I1064" s="17"/>
      <c r="J1064" s="17"/>
      <c r="K1064" s="17"/>
      <c r="L1064" s="17"/>
    </row>
    <row r="1065" spans="7:12" x14ac:dyDescent="0.25">
      <c r="G1065" s="17"/>
      <c r="H1065" s="17"/>
      <c r="I1065" s="17"/>
      <c r="J1065" s="17"/>
      <c r="K1065" s="17"/>
      <c r="L1065" s="17"/>
    </row>
    <row r="1066" spans="7:12" x14ac:dyDescent="0.25">
      <c r="G1066" s="17"/>
      <c r="H1066" s="17"/>
      <c r="I1066" s="17"/>
      <c r="J1066" s="17"/>
      <c r="K1066" s="17"/>
      <c r="L1066" s="17"/>
    </row>
    <row r="1067" spans="7:12" x14ac:dyDescent="0.25">
      <c r="G1067" s="17"/>
      <c r="H1067" s="17"/>
      <c r="I1067" s="17"/>
      <c r="J1067" s="17"/>
      <c r="K1067" s="17"/>
      <c r="L1067" s="17"/>
    </row>
    <row r="1068" spans="7:12" x14ac:dyDescent="0.25">
      <c r="G1068" s="17"/>
      <c r="H1068" s="17"/>
      <c r="I1068" s="17"/>
      <c r="J1068" s="17"/>
      <c r="K1068" s="17"/>
      <c r="L1068" s="17"/>
    </row>
    <row r="1069" spans="7:12" x14ac:dyDescent="0.25">
      <c r="G1069" s="17"/>
      <c r="H1069" s="17"/>
      <c r="I1069" s="17"/>
      <c r="J1069" s="17"/>
      <c r="K1069" s="17"/>
      <c r="L1069" s="17"/>
    </row>
    <row r="1070" spans="7:12" x14ac:dyDescent="0.25">
      <c r="G1070" s="17"/>
      <c r="H1070" s="17"/>
      <c r="I1070" s="17"/>
      <c r="J1070" s="17"/>
      <c r="K1070" s="17"/>
      <c r="L1070" s="17"/>
    </row>
    <row r="1071" spans="7:12" x14ac:dyDescent="0.25">
      <c r="G1071" s="17"/>
      <c r="H1071" s="17"/>
      <c r="I1071" s="17"/>
      <c r="J1071" s="17"/>
      <c r="K1071" s="17"/>
      <c r="L1071" s="17"/>
    </row>
    <row r="1072" spans="7:12" x14ac:dyDescent="0.25">
      <c r="G1072" s="17"/>
      <c r="H1072" s="17"/>
      <c r="I1072" s="17"/>
      <c r="J1072" s="17"/>
      <c r="K1072" s="17"/>
      <c r="L1072" s="17"/>
    </row>
    <row r="1073" spans="7:12" x14ac:dyDescent="0.25">
      <c r="G1073" s="17"/>
      <c r="H1073" s="17"/>
      <c r="I1073" s="17"/>
      <c r="J1073" s="17"/>
      <c r="K1073" s="17"/>
      <c r="L1073" s="17"/>
    </row>
    <row r="1074" spans="7:12" x14ac:dyDescent="0.25">
      <c r="G1074" s="17"/>
      <c r="H1074" s="17"/>
      <c r="I1074" s="17"/>
      <c r="J1074" s="17"/>
      <c r="K1074" s="17"/>
      <c r="L1074" s="17"/>
    </row>
    <row r="1075" spans="7:12" x14ac:dyDescent="0.25">
      <c r="G1075" s="17"/>
      <c r="H1075" s="17"/>
      <c r="I1075" s="17"/>
      <c r="J1075" s="17"/>
      <c r="K1075" s="17"/>
      <c r="L1075" s="17"/>
    </row>
    <row r="1076" spans="7:12" x14ac:dyDescent="0.25">
      <c r="G1076" s="17"/>
      <c r="H1076" s="17"/>
      <c r="I1076" s="17"/>
      <c r="J1076" s="17"/>
      <c r="K1076" s="17"/>
      <c r="L1076" s="17"/>
    </row>
    <row r="1077" spans="7:12" x14ac:dyDescent="0.25">
      <c r="G1077" s="17"/>
      <c r="H1077" s="17"/>
      <c r="I1077" s="17"/>
      <c r="J1077" s="17"/>
      <c r="K1077" s="17"/>
      <c r="L1077" s="17"/>
    </row>
    <row r="1078" spans="7:12" x14ac:dyDescent="0.25">
      <c r="G1078" s="17"/>
      <c r="H1078" s="17"/>
      <c r="I1078" s="17"/>
      <c r="J1078" s="17"/>
      <c r="K1078" s="17"/>
      <c r="L1078" s="17"/>
    </row>
    <row r="1079" spans="7:12" x14ac:dyDescent="0.25">
      <c r="G1079" s="17"/>
      <c r="H1079" s="17"/>
      <c r="I1079" s="17"/>
      <c r="J1079" s="17"/>
      <c r="K1079" s="17"/>
      <c r="L1079" s="17"/>
    </row>
    <row r="1080" spans="7:12" x14ac:dyDescent="0.25">
      <c r="G1080" s="17"/>
      <c r="H1080" s="17"/>
      <c r="I1080" s="17"/>
      <c r="J1080" s="17"/>
      <c r="K1080" s="17"/>
      <c r="L1080" s="17"/>
    </row>
    <row r="1081" spans="7:12" x14ac:dyDescent="0.25">
      <c r="G1081" s="17"/>
      <c r="H1081" s="17"/>
      <c r="I1081" s="17"/>
      <c r="J1081" s="17"/>
      <c r="K1081" s="17"/>
      <c r="L1081" s="17"/>
    </row>
    <row r="1082" spans="7:12" x14ac:dyDescent="0.25">
      <c r="G1082" s="17"/>
      <c r="H1082" s="17"/>
      <c r="I1082" s="17"/>
      <c r="J1082" s="17"/>
      <c r="K1082" s="17"/>
      <c r="L1082" s="17"/>
    </row>
    <row r="1083" spans="7:12" x14ac:dyDescent="0.25">
      <c r="G1083" s="17"/>
      <c r="H1083" s="17"/>
      <c r="I1083" s="17"/>
      <c r="J1083" s="17"/>
      <c r="K1083" s="17"/>
      <c r="L1083" s="17"/>
    </row>
    <row r="1084" spans="7:12" x14ac:dyDescent="0.25">
      <c r="G1084" s="17"/>
      <c r="H1084" s="17"/>
      <c r="I1084" s="17"/>
      <c r="J1084" s="17"/>
      <c r="K1084" s="17"/>
      <c r="L1084" s="17"/>
    </row>
    <row r="1085" spans="7:12" x14ac:dyDescent="0.25">
      <c r="G1085" s="17"/>
      <c r="H1085" s="17"/>
      <c r="I1085" s="17"/>
      <c r="J1085" s="17"/>
      <c r="K1085" s="17"/>
      <c r="L1085" s="17"/>
    </row>
    <row r="1086" spans="7:12" x14ac:dyDescent="0.25">
      <c r="G1086" s="17"/>
      <c r="H1086" s="17"/>
      <c r="I1086" s="17"/>
      <c r="J1086" s="17"/>
      <c r="K1086" s="17"/>
      <c r="L1086" s="17"/>
    </row>
    <row r="1087" spans="7:12" x14ac:dyDescent="0.25">
      <c r="G1087" s="17"/>
      <c r="H1087" s="17"/>
      <c r="I1087" s="17"/>
      <c r="J1087" s="17"/>
      <c r="K1087" s="17"/>
      <c r="L1087" s="17"/>
    </row>
    <row r="1088" spans="7:12" x14ac:dyDescent="0.25">
      <c r="G1088" s="17"/>
      <c r="H1088" s="17"/>
      <c r="I1088" s="17"/>
      <c r="J1088" s="17"/>
      <c r="K1088" s="17"/>
      <c r="L1088" s="17"/>
    </row>
    <row r="1089" spans="7:12" x14ac:dyDescent="0.25">
      <c r="G1089" s="17"/>
      <c r="H1089" s="17"/>
      <c r="I1089" s="17"/>
      <c r="J1089" s="17"/>
      <c r="K1089" s="17"/>
      <c r="L1089" s="17"/>
    </row>
    <row r="1090" spans="7:12" x14ac:dyDescent="0.25">
      <c r="G1090" s="17"/>
      <c r="H1090" s="17"/>
      <c r="I1090" s="17"/>
      <c r="J1090" s="17"/>
      <c r="K1090" s="17"/>
      <c r="L1090" s="17"/>
    </row>
    <row r="1091" spans="7:12" x14ac:dyDescent="0.25">
      <c r="G1091" s="17"/>
      <c r="H1091" s="17"/>
      <c r="I1091" s="17"/>
      <c r="J1091" s="17"/>
      <c r="K1091" s="17"/>
      <c r="L1091" s="17"/>
    </row>
    <row r="1092" spans="7:12" x14ac:dyDescent="0.25">
      <c r="G1092" s="17"/>
      <c r="H1092" s="17"/>
      <c r="I1092" s="17"/>
      <c r="J1092" s="17"/>
      <c r="K1092" s="17"/>
      <c r="L1092" s="17"/>
    </row>
    <row r="1093" spans="7:12" x14ac:dyDescent="0.25">
      <c r="G1093" s="17"/>
      <c r="H1093" s="17"/>
      <c r="I1093" s="17"/>
      <c r="J1093" s="17"/>
      <c r="K1093" s="17"/>
      <c r="L1093" s="17"/>
    </row>
    <row r="1094" spans="7:12" x14ac:dyDescent="0.25">
      <c r="G1094" s="17"/>
      <c r="H1094" s="17"/>
      <c r="I1094" s="17"/>
      <c r="J1094" s="17"/>
      <c r="K1094" s="17"/>
      <c r="L1094" s="17"/>
    </row>
    <row r="1095" spans="7:12" x14ac:dyDescent="0.25">
      <c r="G1095" s="17"/>
      <c r="H1095" s="17"/>
      <c r="I1095" s="17"/>
      <c r="J1095" s="17"/>
      <c r="K1095" s="17"/>
      <c r="L1095" s="17"/>
    </row>
    <row r="1096" spans="7:12" x14ac:dyDescent="0.25">
      <c r="G1096" s="17"/>
      <c r="H1096" s="17"/>
      <c r="I1096" s="17"/>
      <c r="J1096" s="17"/>
      <c r="K1096" s="17"/>
      <c r="L1096" s="17"/>
    </row>
    <row r="1097" spans="7:12" x14ac:dyDescent="0.25">
      <c r="G1097" s="17"/>
      <c r="H1097" s="17"/>
      <c r="I1097" s="17"/>
      <c r="J1097" s="17"/>
      <c r="K1097" s="17"/>
      <c r="L1097" s="17"/>
    </row>
    <row r="1098" spans="7:12" x14ac:dyDescent="0.25">
      <c r="G1098" s="17"/>
      <c r="H1098" s="17"/>
      <c r="I1098" s="17"/>
      <c r="J1098" s="17"/>
      <c r="K1098" s="17"/>
      <c r="L1098" s="17"/>
    </row>
    <row r="1099" spans="7:12" x14ac:dyDescent="0.25">
      <c r="G1099" s="17"/>
      <c r="H1099" s="17"/>
      <c r="I1099" s="17"/>
      <c r="J1099" s="17"/>
      <c r="K1099" s="17"/>
      <c r="L1099" s="17"/>
    </row>
    <row r="1100" spans="7:12" x14ac:dyDescent="0.25">
      <c r="G1100" s="17"/>
      <c r="H1100" s="17"/>
      <c r="I1100" s="17"/>
      <c r="J1100" s="17"/>
      <c r="K1100" s="17"/>
      <c r="L1100" s="17"/>
    </row>
    <row r="1101" spans="7:12" x14ac:dyDescent="0.25">
      <c r="G1101" s="17"/>
      <c r="H1101" s="17"/>
      <c r="I1101" s="17"/>
      <c r="J1101" s="17"/>
      <c r="K1101" s="17"/>
      <c r="L1101" s="17"/>
    </row>
    <row r="1102" spans="7:12" x14ac:dyDescent="0.25">
      <c r="G1102" s="17"/>
      <c r="H1102" s="17"/>
      <c r="I1102" s="17"/>
      <c r="J1102" s="17"/>
      <c r="K1102" s="17"/>
      <c r="L1102" s="17"/>
    </row>
    <row r="1103" spans="7:12" x14ac:dyDescent="0.25">
      <c r="G1103" s="17"/>
      <c r="H1103" s="17"/>
      <c r="I1103" s="17"/>
      <c r="J1103" s="17"/>
      <c r="K1103" s="17"/>
      <c r="L1103" s="17"/>
    </row>
    <row r="1104" spans="7:12" x14ac:dyDescent="0.25">
      <c r="G1104" s="17"/>
      <c r="H1104" s="17"/>
      <c r="I1104" s="17"/>
      <c r="J1104" s="17"/>
      <c r="K1104" s="17"/>
      <c r="L1104" s="17"/>
    </row>
    <row r="1105" spans="7:12" x14ac:dyDescent="0.25">
      <c r="G1105" s="17"/>
      <c r="H1105" s="17"/>
      <c r="I1105" s="17"/>
      <c r="J1105" s="17"/>
      <c r="K1105" s="17"/>
      <c r="L1105" s="17"/>
    </row>
    <row r="1106" spans="7:12" x14ac:dyDescent="0.25">
      <c r="G1106" s="17"/>
      <c r="H1106" s="17"/>
      <c r="I1106" s="17"/>
      <c r="J1106" s="17"/>
      <c r="K1106" s="17"/>
      <c r="L1106" s="17"/>
    </row>
    <row r="1107" spans="7:12" x14ac:dyDescent="0.25">
      <c r="G1107" s="17"/>
      <c r="H1107" s="17"/>
      <c r="I1107" s="17"/>
      <c r="J1107" s="17"/>
      <c r="K1107" s="17"/>
      <c r="L1107" s="17"/>
    </row>
    <row r="1108" spans="7:12" x14ac:dyDescent="0.25">
      <c r="G1108" s="17"/>
      <c r="H1108" s="17"/>
      <c r="I1108" s="17"/>
      <c r="J1108" s="17"/>
      <c r="K1108" s="17"/>
      <c r="L1108" s="17"/>
    </row>
    <row r="1109" spans="7:12" x14ac:dyDescent="0.25">
      <c r="G1109" s="17"/>
      <c r="H1109" s="17"/>
      <c r="I1109" s="17"/>
      <c r="J1109" s="17"/>
      <c r="K1109" s="17"/>
      <c r="L1109" s="17"/>
    </row>
    <row r="1110" spans="7:12" x14ac:dyDescent="0.25">
      <c r="G1110" s="17"/>
      <c r="H1110" s="17"/>
      <c r="I1110" s="17"/>
      <c r="J1110" s="17"/>
      <c r="K1110" s="17"/>
      <c r="L1110" s="17"/>
    </row>
    <row r="1111" spans="7:12" x14ac:dyDescent="0.25">
      <c r="G1111" s="17"/>
      <c r="H1111" s="17"/>
      <c r="I1111" s="17"/>
      <c r="J1111" s="17"/>
      <c r="K1111" s="17"/>
      <c r="L1111" s="17"/>
    </row>
    <row r="1112" spans="7:12" x14ac:dyDescent="0.25">
      <c r="G1112" s="17"/>
      <c r="H1112" s="17"/>
      <c r="I1112" s="17"/>
      <c r="J1112" s="17"/>
      <c r="K1112" s="17"/>
      <c r="L1112" s="17"/>
    </row>
    <row r="1113" spans="7:12" x14ac:dyDescent="0.25">
      <c r="G1113" s="17"/>
      <c r="H1113" s="17"/>
      <c r="I1113" s="17"/>
      <c r="J1113" s="17"/>
      <c r="K1113" s="17"/>
      <c r="L1113" s="17"/>
    </row>
    <row r="1114" spans="7:12" x14ac:dyDescent="0.25">
      <c r="G1114" s="17"/>
      <c r="H1114" s="17"/>
      <c r="I1114" s="17"/>
      <c r="J1114" s="17"/>
      <c r="K1114" s="17"/>
      <c r="L1114" s="17"/>
    </row>
    <row r="1115" spans="7:12" x14ac:dyDescent="0.25">
      <c r="G1115" s="17"/>
      <c r="H1115" s="17"/>
      <c r="I1115" s="17"/>
      <c r="J1115" s="17"/>
      <c r="K1115" s="17"/>
      <c r="L1115" s="17"/>
    </row>
    <row r="1116" spans="7:12" x14ac:dyDescent="0.25">
      <c r="G1116" s="17"/>
      <c r="H1116" s="17"/>
      <c r="I1116" s="17"/>
      <c r="J1116" s="17"/>
      <c r="K1116" s="17"/>
      <c r="L1116" s="17"/>
    </row>
    <row r="1117" spans="7:12" x14ac:dyDescent="0.25">
      <c r="G1117" s="17"/>
      <c r="H1117" s="17"/>
      <c r="I1117" s="17"/>
      <c r="J1117" s="17"/>
      <c r="K1117" s="17"/>
      <c r="L1117" s="17"/>
    </row>
    <row r="1118" spans="7:12" x14ac:dyDescent="0.25">
      <c r="G1118" s="17"/>
      <c r="H1118" s="17"/>
      <c r="I1118" s="17"/>
      <c r="J1118" s="17"/>
      <c r="K1118" s="17"/>
      <c r="L1118" s="17"/>
    </row>
    <row r="1119" spans="7:12" x14ac:dyDescent="0.25">
      <c r="G1119" s="17"/>
      <c r="H1119" s="17"/>
      <c r="I1119" s="17"/>
      <c r="J1119" s="17"/>
      <c r="K1119" s="17"/>
      <c r="L1119" s="17"/>
    </row>
    <row r="1120" spans="7:12" x14ac:dyDescent="0.25">
      <c r="G1120" s="17"/>
      <c r="H1120" s="17"/>
      <c r="I1120" s="17"/>
      <c r="J1120" s="17"/>
      <c r="K1120" s="17"/>
      <c r="L1120" s="17"/>
    </row>
    <row r="1121" spans="7:12" x14ac:dyDescent="0.25">
      <c r="G1121" s="17"/>
      <c r="H1121" s="17"/>
      <c r="I1121" s="17"/>
      <c r="J1121" s="17"/>
      <c r="K1121" s="17"/>
      <c r="L1121" s="17"/>
    </row>
    <row r="1122" spans="7:12" x14ac:dyDescent="0.25">
      <c r="G1122" s="17"/>
      <c r="H1122" s="17"/>
      <c r="I1122" s="17"/>
      <c r="J1122" s="17"/>
      <c r="K1122" s="17"/>
      <c r="L1122" s="17"/>
    </row>
    <row r="1123" spans="7:12" x14ac:dyDescent="0.25">
      <c r="G1123" s="17"/>
      <c r="H1123" s="17"/>
      <c r="I1123" s="17"/>
      <c r="J1123" s="17"/>
      <c r="K1123" s="17"/>
      <c r="L1123" s="17"/>
    </row>
    <row r="1124" spans="7:12" x14ac:dyDescent="0.25">
      <c r="G1124" s="17"/>
      <c r="H1124" s="17"/>
      <c r="I1124" s="17"/>
      <c r="J1124" s="17"/>
      <c r="K1124" s="17"/>
      <c r="L1124" s="17"/>
    </row>
    <row r="1125" spans="7:12" x14ac:dyDescent="0.25">
      <c r="G1125" s="17"/>
      <c r="H1125" s="17"/>
      <c r="I1125" s="17"/>
      <c r="J1125" s="17"/>
      <c r="K1125" s="17"/>
      <c r="L1125" s="17"/>
    </row>
    <row r="1126" spans="7:12" x14ac:dyDescent="0.25">
      <c r="G1126" s="17"/>
      <c r="H1126" s="17"/>
      <c r="I1126" s="17"/>
      <c r="J1126" s="17"/>
      <c r="K1126" s="17"/>
      <c r="L1126" s="17"/>
    </row>
    <row r="1127" spans="7:12" x14ac:dyDescent="0.25">
      <c r="G1127" s="17"/>
      <c r="H1127" s="17"/>
      <c r="I1127" s="17"/>
      <c r="J1127" s="17"/>
      <c r="K1127" s="17"/>
      <c r="L1127" s="17"/>
    </row>
    <row r="1128" spans="7:12" x14ac:dyDescent="0.25">
      <c r="G1128" s="17"/>
      <c r="H1128" s="17"/>
      <c r="I1128" s="17"/>
      <c r="J1128" s="17"/>
      <c r="K1128" s="17"/>
      <c r="L1128" s="17"/>
    </row>
    <row r="1129" spans="7:12" x14ac:dyDescent="0.25">
      <c r="G1129" s="17"/>
      <c r="H1129" s="17"/>
      <c r="I1129" s="17"/>
      <c r="J1129" s="17"/>
      <c r="K1129" s="17"/>
      <c r="L1129" s="17"/>
    </row>
    <row r="1130" spans="7:12" x14ac:dyDescent="0.25">
      <c r="G1130" s="17"/>
      <c r="H1130" s="17"/>
      <c r="I1130" s="17"/>
      <c r="J1130" s="17"/>
      <c r="K1130" s="17"/>
      <c r="L1130" s="17"/>
    </row>
    <row r="1131" spans="7:12" x14ac:dyDescent="0.25">
      <c r="G1131" s="17"/>
      <c r="H1131" s="17"/>
      <c r="I1131" s="17"/>
      <c r="J1131" s="17"/>
      <c r="K1131" s="17"/>
      <c r="L1131" s="17"/>
    </row>
    <row r="1132" spans="7:12" x14ac:dyDescent="0.25">
      <c r="G1132" s="17"/>
      <c r="H1132" s="17"/>
      <c r="I1132" s="17"/>
      <c r="J1132" s="17"/>
      <c r="K1132" s="17"/>
      <c r="L1132" s="17"/>
    </row>
    <row r="1133" spans="7:12" x14ac:dyDescent="0.25">
      <c r="G1133" s="17"/>
      <c r="H1133" s="17"/>
      <c r="I1133" s="17"/>
      <c r="J1133" s="17"/>
      <c r="K1133" s="17"/>
      <c r="L1133" s="17"/>
    </row>
    <row r="1134" spans="7:12" x14ac:dyDescent="0.25">
      <c r="G1134" s="17"/>
      <c r="H1134" s="17"/>
      <c r="I1134" s="17"/>
      <c r="J1134" s="17"/>
      <c r="K1134" s="17"/>
      <c r="L1134" s="17"/>
    </row>
    <row r="1135" spans="7:12" x14ac:dyDescent="0.25">
      <c r="G1135" s="17"/>
      <c r="H1135" s="17"/>
      <c r="I1135" s="17"/>
      <c r="J1135" s="17"/>
      <c r="K1135" s="17"/>
      <c r="L1135" s="17"/>
    </row>
    <row r="1136" spans="7:12" x14ac:dyDescent="0.25">
      <c r="G1136" s="17"/>
      <c r="H1136" s="17"/>
      <c r="I1136" s="17"/>
      <c r="J1136" s="17"/>
      <c r="K1136" s="17"/>
      <c r="L1136" s="17"/>
    </row>
    <row r="1137" spans="7:12" x14ac:dyDescent="0.25">
      <c r="G1137" s="17"/>
      <c r="H1137" s="17"/>
      <c r="I1137" s="17"/>
      <c r="J1137" s="17"/>
      <c r="K1137" s="17"/>
      <c r="L1137" s="17"/>
    </row>
    <row r="1138" spans="7:12" x14ac:dyDescent="0.25">
      <c r="G1138" s="17"/>
      <c r="H1138" s="17"/>
      <c r="I1138" s="17"/>
      <c r="J1138" s="17"/>
      <c r="K1138" s="17"/>
      <c r="L1138" s="17"/>
    </row>
    <row r="1139" spans="7:12" x14ac:dyDescent="0.25">
      <c r="G1139" s="17"/>
      <c r="H1139" s="17"/>
      <c r="I1139" s="17"/>
      <c r="J1139" s="17"/>
      <c r="K1139" s="17"/>
      <c r="L1139" s="17"/>
    </row>
    <row r="1140" spans="7:12" x14ac:dyDescent="0.25">
      <c r="G1140" s="17"/>
      <c r="H1140" s="17"/>
      <c r="I1140" s="17"/>
      <c r="J1140" s="17"/>
      <c r="K1140" s="17"/>
      <c r="L1140" s="17"/>
    </row>
    <row r="1141" spans="7:12" x14ac:dyDescent="0.25">
      <c r="G1141" s="17"/>
      <c r="H1141" s="17"/>
      <c r="I1141" s="17"/>
      <c r="J1141" s="17"/>
      <c r="K1141" s="17"/>
      <c r="L1141" s="17"/>
    </row>
    <row r="1142" spans="7:12" x14ac:dyDescent="0.25">
      <c r="G1142" s="17"/>
      <c r="H1142" s="17"/>
      <c r="I1142" s="17"/>
      <c r="J1142" s="17"/>
      <c r="K1142" s="17"/>
      <c r="L1142" s="17"/>
    </row>
    <row r="1143" spans="7:12" x14ac:dyDescent="0.25">
      <c r="G1143" s="17"/>
      <c r="H1143" s="17"/>
      <c r="I1143" s="17"/>
      <c r="J1143" s="17"/>
      <c r="K1143" s="17"/>
      <c r="L1143" s="17"/>
    </row>
    <row r="1144" spans="7:12" x14ac:dyDescent="0.25">
      <c r="G1144" s="17"/>
      <c r="H1144" s="17"/>
      <c r="I1144" s="17"/>
      <c r="J1144" s="17"/>
      <c r="K1144" s="17"/>
      <c r="L1144" s="17"/>
    </row>
    <row r="1145" spans="7:12" x14ac:dyDescent="0.25">
      <c r="G1145" s="17"/>
      <c r="H1145" s="17"/>
      <c r="I1145" s="17"/>
      <c r="J1145" s="17"/>
      <c r="K1145" s="17"/>
      <c r="L1145" s="17"/>
    </row>
    <row r="1146" spans="7:12" x14ac:dyDescent="0.25">
      <c r="G1146" s="17"/>
      <c r="H1146" s="17"/>
      <c r="I1146" s="17"/>
      <c r="J1146" s="17"/>
      <c r="K1146" s="17"/>
      <c r="L1146" s="17"/>
    </row>
    <row r="1147" spans="7:12" x14ac:dyDescent="0.25">
      <c r="G1147" s="17"/>
      <c r="H1147" s="17"/>
      <c r="I1147" s="17"/>
      <c r="J1147" s="17"/>
      <c r="K1147" s="17"/>
      <c r="L1147" s="17"/>
    </row>
    <row r="1148" spans="7:12" x14ac:dyDescent="0.25">
      <c r="G1148" s="17"/>
      <c r="H1148" s="17"/>
      <c r="I1148" s="17"/>
      <c r="J1148" s="17"/>
      <c r="K1148" s="17"/>
      <c r="L1148" s="17"/>
    </row>
    <row r="1149" spans="7:12" x14ac:dyDescent="0.25">
      <c r="G1149" s="17"/>
      <c r="H1149" s="17"/>
      <c r="I1149" s="17"/>
      <c r="J1149" s="17"/>
      <c r="K1149" s="17"/>
      <c r="L1149" s="17"/>
    </row>
    <row r="1150" spans="7:12" x14ac:dyDescent="0.25">
      <c r="G1150" s="17"/>
      <c r="H1150" s="17"/>
      <c r="I1150" s="17"/>
      <c r="J1150" s="17"/>
      <c r="K1150" s="17"/>
      <c r="L1150" s="17"/>
    </row>
    <row r="1151" spans="7:12" x14ac:dyDescent="0.25">
      <c r="G1151" s="17"/>
      <c r="H1151" s="17"/>
      <c r="I1151" s="17"/>
      <c r="J1151" s="17"/>
      <c r="K1151" s="17"/>
      <c r="L1151" s="17"/>
    </row>
    <row r="1152" spans="7:12" x14ac:dyDescent="0.25">
      <c r="G1152" s="17"/>
      <c r="H1152" s="17"/>
      <c r="I1152" s="17"/>
      <c r="J1152" s="17"/>
      <c r="K1152" s="17"/>
      <c r="L1152" s="17"/>
    </row>
    <row r="1153" spans="7:12" x14ac:dyDescent="0.25">
      <c r="G1153" s="17"/>
      <c r="H1153" s="17"/>
      <c r="I1153" s="17"/>
      <c r="J1153" s="17"/>
      <c r="K1153" s="17"/>
      <c r="L1153" s="17"/>
    </row>
    <row r="1154" spans="7:12" x14ac:dyDescent="0.25">
      <c r="G1154" s="17"/>
      <c r="H1154" s="17"/>
      <c r="I1154" s="17"/>
      <c r="J1154" s="17"/>
      <c r="K1154" s="17"/>
      <c r="L1154" s="17"/>
    </row>
    <row r="1155" spans="7:12" x14ac:dyDescent="0.25">
      <c r="G1155" s="17"/>
      <c r="H1155" s="17"/>
      <c r="I1155" s="17"/>
      <c r="J1155" s="17"/>
      <c r="K1155" s="17"/>
      <c r="L1155" s="17"/>
    </row>
    <row r="1156" spans="7:12" x14ac:dyDescent="0.25">
      <c r="G1156" s="17"/>
      <c r="H1156" s="17"/>
      <c r="I1156" s="17"/>
      <c r="J1156" s="17"/>
      <c r="K1156" s="17"/>
      <c r="L1156" s="17"/>
    </row>
    <row r="1157" spans="7:12" x14ac:dyDescent="0.25">
      <c r="G1157" s="17"/>
      <c r="H1157" s="17"/>
      <c r="I1157" s="17"/>
      <c r="J1157" s="17"/>
      <c r="K1157" s="17"/>
      <c r="L1157" s="17"/>
    </row>
    <row r="1158" spans="7:12" x14ac:dyDescent="0.25">
      <c r="G1158" s="17"/>
      <c r="H1158" s="17"/>
      <c r="I1158" s="17"/>
      <c r="J1158" s="17"/>
      <c r="K1158" s="17"/>
      <c r="L1158" s="17"/>
    </row>
    <row r="1159" spans="7:12" x14ac:dyDescent="0.25">
      <c r="G1159" s="17"/>
      <c r="H1159" s="17"/>
      <c r="I1159" s="17"/>
      <c r="J1159" s="17"/>
      <c r="K1159" s="17"/>
      <c r="L1159" s="17"/>
    </row>
    <row r="1160" spans="7:12" x14ac:dyDescent="0.25">
      <c r="G1160" s="17"/>
      <c r="H1160" s="17"/>
      <c r="I1160" s="17"/>
      <c r="J1160" s="17"/>
      <c r="K1160" s="17"/>
      <c r="L1160" s="17"/>
    </row>
    <row r="1161" spans="7:12" x14ac:dyDescent="0.25">
      <c r="G1161" s="17"/>
      <c r="H1161" s="17"/>
      <c r="I1161" s="17"/>
      <c r="J1161" s="17"/>
      <c r="K1161" s="17"/>
      <c r="L1161" s="17"/>
    </row>
    <row r="1162" spans="7:12" x14ac:dyDescent="0.25">
      <c r="G1162" s="17"/>
      <c r="H1162" s="17"/>
      <c r="I1162" s="17"/>
      <c r="J1162" s="17"/>
      <c r="K1162" s="17"/>
      <c r="L1162" s="17"/>
    </row>
    <row r="1163" spans="7:12" x14ac:dyDescent="0.25">
      <c r="G1163" s="17"/>
      <c r="H1163" s="17"/>
      <c r="I1163" s="17"/>
      <c r="J1163" s="17"/>
      <c r="K1163" s="17"/>
      <c r="L1163" s="17"/>
    </row>
    <row r="1164" spans="7:12" x14ac:dyDescent="0.25">
      <c r="G1164" s="17"/>
      <c r="H1164" s="17"/>
      <c r="I1164" s="17"/>
      <c r="J1164" s="17"/>
      <c r="K1164" s="17"/>
      <c r="L1164" s="17"/>
    </row>
    <row r="1165" spans="7:12" x14ac:dyDescent="0.25">
      <c r="G1165" s="17"/>
      <c r="H1165" s="17"/>
      <c r="I1165" s="17"/>
      <c r="J1165" s="17"/>
      <c r="K1165" s="17"/>
      <c r="L1165" s="17"/>
    </row>
    <row r="1166" spans="7:12" x14ac:dyDescent="0.25">
      <c r="G1166" s="17"/>
      <c r="H1166" s="17"/>
      <c r="I1166" s="17"/>
      <c r="J1166" s="17"/>
      <c r="K1166" s="17"/>
      <c r="L1166" s="17"/>
    </row>
    <row r="1167" spans="7:12" x14ac:dyDescent="0.25">
      <c r="G1167" s="17"/>
      <c r="H1167" s="17"/>
      <c r="I1167" s="17"/>
      <c r="J1167" s="17"/>
      <c r="K1167" s="17"/>
      <c r="L1167" s="17"/>
    </row>
    <row r="1168" spans="7:12" x14ac:dyDescent="0.25">
      <c r="G1168" s="17"/>
      <c r="H1168" s="17"/>
      <c r="I1168" s="17"/>
      <c r="J1168" s="17"/>
      <c r="K1168" s="17"/>
      <c r="L1168" s="17"/>
    </row>
    <row r="1169" spans="7:12" x14ac:dyDescent="0.25">
      <c r="G1169" s="17"/>
      <c r="H1169" s="17"/>
      <c r="I1169" s="17"/>
      <c r="J1169" s="17"/>
      <c r="K1169" s="17"/>
      <c r="L1169" s="17"/>
    </row>
    <row r="1170" spans="7:12" x14ac:dyDescent="0.25">
      <c r="G1170" s="17"/>
      <c r="H1170" s="17"/>
      <c r="I1170" s="17"/>
      <c r="J1170" s="17"/>
      <c r="K1170" s="17"/>
      <c r="L1170" s="17"/>
    </row>
    <row r="1171" spans="7:12" x14ac:dyDescent="0.25">
      <c r="G1171" s="17"/>
      <c r="H1171" s="17"/>
      <c r="I1171" s="17"/>
      <c r="J1171" s="17"/>
      <c r="K1171" s="17"/>
      <c r="L1171" s="17"/>
    </row>
    <row r="1172" spans="7:12" x14ac:dyDescent="0.25">
      <c r="G1172" s="17"/>
      <c r="H1172" s="17"/>
      <c r="I1172" s="17"/>
      <c r="J1172" s="17"/>
      <c r="K1172" s="17"/>
      <c r="L1172" s="17"/>
    </row>
    <row r="1173" spans="7:12" x14ac:dyDescent="0.25">
      <c r="G1173" s="17"/>
      <c r="H1173" s="17"/>
      <c r="I1173" s="17"/>
      <c r="J1173" s="17"/>
      <c r="K1173" s="17"/>
      <c r="L1173" s="17"/>
    </row>
    <row r="1174" spans="7:12" x14ac:dyDescent="0.25">
      <c r="G1174" s="17"/>
      <c r="H1174" s="17"/>
      <c r="I1174" s="17"/>
      <c r="J1174" s="17"/>
      <c r="K1174" s="17"/>
      <c r="L1174" s="17"/>
    </row>
    <row r="1175" spans="7:12" x14ac:dyDescent="0.25">
      <c r="G1175" s="17"/>
      <c r="H1175" s="17"/>
      <c r="I1175" s="17"/>
      <c r="J1175" s="17"/>
      <c r="K1175" s="17"/>
      <c r="L1175" s="17"/>
    </row>
    <row r="1176" spans="7:12" x14ac:dyDescent="0.25">
      <c r="G1176" s="17"/>
      <c r="H1176" s="17"/>
      <c r="I1176" s="17"/>
      <c r="J1176" s="17"/>
      <c r="K1176" s="17"/>
      <c r="L1176" s="17"/>
    </row>
    <row r="1177" spans="7:12" x14ac:dyDescent="0.25">
      <c r="G1177" s="17"/>
      <c r="H1177" s="17"/>
      <c r="I1177" s="17"/>
      <c r="J1177" s="17"/>
      <c r="K1177" s="17"/>
      <c r="L1177" s="17"/>
    </row>
    <row r="1178" spans="7:12" x14ac:dyDescent="0.25">
      <c r="G1178" s="17"/>
      <c r="H1178" s="17"/>
      <c r="I1178" s="17"/>
      <c r="J1178" s="17"/>
      <c r="K1178" s="17"/>
      <c r="L1178" s="17"/>
    </row>
    <row r="1179" spans="7:12" x14ac:dyDescent="0.25">
      <c r="G1179" s="17"/>
      <c r="H1179" s="17"/>
      <c r="I1179" s="17"/>
      <c r="J1179" s="17"/>
      <c r="K1179" s="17"/>
      <c r="L1179" s="17"/>
    </row>
    <row r="1180" spans="7:12" x14ac:dyDescent="0.25">
      <c r="G1180" s="17"/>
      <c r="H1180" s="17"/>
      <c r="I1180" s="17"/>
      <c r="J1180" s="17"/>
      <c r="K1180" s="17"/>
      <c r="L1180" s="17"/>
    </row>
    <row r="1181" spans="7:12" x14ac:dyDescent="0.25">
      <c r="G1181" s="17"/>
      <c r="H1181" s="17"/>
      <c r="I1181" s="17"/>
      <c r="J1181" s="17"/>
      <c r="K1181" s="17"/>
      <c r="L1181" s="17"/>
    </row>
    <row r="1182" spans="7:12" x14ac:dyDescent="0.25">
      <c r="G1182" s="17"/>
      <c r="H1182" s="17"/>
      <c r="I1182" s="17"/>
      <c r="J1182" s="17"/>
      <c r="K1182" s="17"/>
      <c r="L1182" s="17"/>
    </row>
    <row r="1183" spans="7:12" x14ac:dyDescent="0.25">
      <c r="G1183" s="17"/>
      <c r="H1183" s="17"/>
      <c r="I1183" s="17"/>
      <c r="J1183" s="17"/>
      <c r="K1183" s="17"/>
      <c r="L1183" s="17"/>
    </row>
    <row r="1184" spans="7:12" x14ac:dyDescent="0.25">
      <c r="G1184" s="17"/>
      <c r="H1184" s="17"/>
      <c r="I1184" s="17"/>
      <c r="J1184" s="17"/>
      <c r="K1184" s="17"/>
      <c r="L1184" s="17"/>
    </row>
    <row r="1185" spans="7:12" x14ac:dyDescent="0.25">
      <c r="G1185" s="17"/>
      <c r="H1185" s="17"/>
      <c r="I1185" s="17"/>
      <c r="J1185" s="17"/>
      <c r="K1185" s="17"/>
      <c r="L1185" s="17"/>
    </row>
    <row r="1186" spans="7:12" x14ac:dyDescent="0.25">
      <c r="G1186" s="17"/>
      <c r="H1186" s="17"/>
      <c r="I1186" s="17"/>
      <c r="J1186" s="17"/>
      <c r="K1186" s="17"/>
      <c r="L1186" s="17"/>
    </row>
    <row r="1187" spans="7:12" x14ac:dyDescent="0.25">
      <c r="G1187" s="17"/>
      <c r="H1187" s="17"/>
      <c r="I1187" s="17"/>
      <c r="J1187" s="17"/>
      <c r="K1187" s="17"/>
      <c r="L1187" s="17"/>
    </row>
    <row r="1188" spans="7:12" x14ac:dyDescent="0.25">
      <c r="G1188" s="17"/>
      <c r="H1188" s="17"/>
      <c r="I1188" s="17"/>
      <c r="J1188" s="17"/>
      <c r="K1188" s="17"/>
      <c r="L1188" s="17"/>
    </row>
    <row r="1189" spans="7:12" x14ac:dyDescent="0.25">
      <c r="G1189" s="17"/>
      <c r="H1189" s="17"/>
      <c r="I1189" s="17"/>
      <c r="J1189" s="17"/>
      <c r="K1189" s="17"/>
      <c r="L1189" s="17"/>
    </row>
    <row r="1190" spans="7:12" x14ac:dyDescent="0.25">
      <c r="G1190" s="17"/>
      <c r="H1190" s="17"/>
      <c r="I1190" s="17"/>
      <c r="J1190" s="17"/>
      <c r="K1190" s="17"/>
      <c r="L1190" s="17"/>
    </row>
    <row r="1191" spans="7:12" x14ac:dyDescent="0.25">
      <c r="G1191" s="17"/>
      <c r="H1191" s="17"/>
      <c r="I1191" s="17"/>
      <c r="J1191" s="17"/>
      <c r="K1191" s="17"/>
      <c r="L1191" s="17"/>
    </row>
    <row r="1192" spans="7:12" x14ac:dyDescent="0.25">
      <c r="G1192" s="17"/>
      <c r="H1192" s="17"/>
      <c r="I1192" s="17"/>
      <c r="J1192" s="17"/>
      <c r="K1192" s="17"/>
      <c r="L1192" s="17"/>
    </row>
    <row r="1193" spans="7:12" x14ac:dyDescent="0.25">
      <c r="G1193" s="17"/>
      <c r="H1193" s="17"/>
      <c r="I1193" s="17"/>
      <c r="J1193" s="17"/>
      <c r="K1193" s="17"/>
      <c r="L1193" s="17"/>
    </row>
    <row r="1194" spans="7:12" x14ac:dyDescent="0.25">
      <c r="G1194" s="17"/>
      <c r="H1194" s="17"/>
      <c r="I1194" s="17"/>
      <c r="J1194" s="17"/>
      <c r="K1194" s="17"/>
      <c r="L1194" s="17"/>
    </row>
    <row r="1195" spans="7:12" x14ac:dyDescent="0.25">
      <c r="G1195" s="17"/>
      <c r="H1195" s="17"/>
      <c r="I1195" s="17"/>
      <c r="J1195" s="17"/>
      <c r="K1195" s="17"/>
      <c r="L1195" s="17"/>
    </row>
    <row r="1196" spans="7:12" x14ac:dyDescent="0.25">
      <c r="G1196" s="17"/>
      <c r="H1196" s="17"/>
      <c r="I1196" s="17"/>
      <c r="J1196" s="17"/>
      <c r="K1196" s="17"/>
      <c r="L1196" s="17"/>
    </row>
    <row r="1197" spans="7:12" x14ac:dyDescent="0.25">
      <c r="G1197" s="17"/>
      <c r="H1197" s="17"/>
      <c r="I1197" s="17"/>
      <c r="J1197" s="17"/>
      <c r="K1197" s="17"/>
      <c r="L1197" s="17"/>
    </row>
    <row r="1198" spans="7:12" x14ac:dyDescent="0.25">
      <c r="G1198" s="17"/>
      <c r="H1198" s="17"/>
      <c r="I1198" s="17"/>
      <c r="J1198" s="17"/>
      <c r="K1198" s="17"/>
      <c r="L1198" s="17"/>
    </row>
    <row r="1199" spans="7:12" x14ac:dyDescent="0.25">
      <c r="G1199" s="17"/>
      <c r="H1199" s="17"/>
      <c r="I1199" s="17"/>
      <c r="J1199" s="17"/>
      <c r="K1199" s="17"/>
      <c r="L1199" s="17"/>
    </row>
    <row r="1200" spans="7:12" x14ac:dyDescent="0.25">
      <c r="G1200" s="17"/>
      <c r="H1200" s="17"/>
      <c r="I1200" s="17"/>
      <c r="J1200" s="17"/>
      <c r="K1200" s="17"/>
      <c r="L1200" s="17"/>
    </row>
    <row r="1201" spans="7:12" x14ac:dyDescent="0.25">
      <c r="G1201" s="17"/>
      <c r="H1201" s="17"/>
      <c r="I1201" s="17"/>
      <c r="J1201" s="17"/>
      <c r="K1201" s="17"/>
      <c r="L1201" s="17"/>
    </row>
    <row r="1202" spans="7:12" x14ac:dyDescent="0.25">
      <c r="G1202" s="17"/>
      <c r="H1202" s="17"/>
      <c r="I1202" s="17"/>
      <c r="J1202" s="17"/>
      <c r="K1202" s="17"/>
      <c r="L1202" s="17"/>
    </row>
    <row r="1203" spans="7:12" x14ac:dyDescent="0.25">
      <c r="G1203" s="17"/>
      <c r="H1203" s="17"/>
      <c r="I1203" s="17"/>
      <c r="J1203" s="17"/>
      <c r="K1203" s="17"/>
      <c r="L1203" s="17"/>
    </row>
    <row r="1204" spans="7:12" x14ac:dyDescent="0.25">
      <c r="G1204" s="17"/>
      <c r="H1204" s="17"/>
      <c r="I1204" s="17"/>
      <c r="J1204" s="17"/>
      <c r="K1204" s="17"/>
      <c r="L1204" s="17"/>
    </row>
    <row r="1205" spans="7:12" x14ac:dyDescent="0.25">
      <c r="G1205" s="17"/>
      <c r="H1205" s="17"/>
      <c r="I1205" s="17"/>
      <c r="J1205" s="17"/>
      <c r="K1205" s="17"/>
      <c r="L1205" s="17"/>
    </row>
    <row r="1206" spans="7:12" x14ac:dyDescent="0.25">
      <c r="G1206" s="17"/>
      <c r="H1206" s="17"/>
      <c r="I1206" s="17"/>
      <c r="J1206" s="17"/>
      <c r="K1206" s="17"/>
      <c r="L1206" s="17"/>
    </row>
    <row r="1207" spans="7:12" x14ac:dyDescent="0.25">
      <c r="G1207" s="17"/>
      <c r="H1207" s="17"/>
      <c r="I1207" s="17"/>
      <c r="J1207" s="17"/>
      <c r="K1207" s="17"/>
      <c r="L1207" s="17"/>
    </row>
    <row r="1208" spans="7:12" x14ac:dyDescent="0.25">
      <c r="G1208" s="17"/>
      <c r="H1208" s="17"/>
      <c r="I1208" s="17"/>
      <c r="J1208" s="17"/>
      <c r="K1208" s="17"/>
      <c r="L1208" s="17"/>
    </row>
    <row r="1209" spans="7:12" x14ac:dyDescent="0.25">
      <c r="G1209" s="17"/>
      <c r="H1209" s="17"/>
      <c r="I1209" s="17"/>
      <c r="J1209" s="17"/>
      <c r="K1209" s="17"/>
      <c r="L1209" s="17"/>
    </row>
    <row r="1210" spans="7:12" x14ac:dyDescent="0.25">
      <c r="G1210" s="17"/>
      <c r="H1210" s="17"/>
      <c r="I1210" s="17"/>
      <c r="J1210" s="17"/>
      <c r="K1210" s="17"/>
      <c r="L1210" s="17"/>
    </row>
    <row r="1211" spans="7:12" x14ac:dyDescent="0.25">
      <c r="G1211" s="17"/>
      <c r="H1211" s="17"/>
      <c r="I1211" s="17"/>
      <c r="J1211" s="17"/>
      <c r="K1211" s="17"/>
      <c r="L1211" s="17"/>
    </row>
    <row r="1212" spans="7:12" x14ac:dyDescent="0.25">
      <c r="G1212" s="17"/>
      <c r="H1212" s="17"/>
      <c r="I1212" s="17"/>
      <c r="J1212" s="17"/>
      <c r="K1212" s="17"/>
      <c r="L1212" s="17"/>
    </row>
    <row r="1213" spans="7:12" x14ac:dyDescent="0.25">
      <c r="G1213" s="17"/>
      <c r="H1213" s="17"/>
      <c r="I1213" s="17"/>
      <c r="J1213" s="17"/>
      <c r="K1213" s="17"/>
      <c r="L1213" s="17"/>
    </row>
    <row r="1214" spans="7:12" x14ac:dyDescent="0.25">
      <c r="G1214" s="17"/>
      <c r="H1214" s="17"/>
      <c r="I1214" s="17"/>
      <c r="J1214" s="17"/>
      <c r="K1214" s="17"/>
      <c r="L1214" s="17"/>
    </row>
    <row r="1215" spans="7:12" x14ac:dyDescent="0.25">
      <c r="G1215" s="17"/>
      <c r="H1215" s="17"/>
      <c r="I1215" s="17"/>
      <c r="J1215" s="17"/>
      <c r="K1215" s="17"/>
      <c r="L1215" s="17"/>
    </row>
    <row r="1216" spans="7:12" x14ac:dyDescent="0.25">
      <c r="G1216" s="17"/>
      <c r="H1216" s="17"/>
      <c r="I1216" s="17"/>
      <c r="J1216" s="17"/>
      <c r="K1216" s="17"/>
      <c r="L1216" s="17"/>
    </row>
    <row r="1217" spans="7:12" x14ac:dyDescent="0.25">
      <c r="G1217" s="17"/>
      <c r="H1217" s="17"/>
      <c r="I1217" s="17"/>
      <c r="J1217" s="17"/>
      <c r="K1217" s="17"/>
      <c r="L1217" s="17"/>
    </row>
    <row r="1218" spans="7:12" x14ac:dyDescent="0.25">
      <c r="G1218" s="17"/>
      <c r="H1218" s="17"/>
      <c r="I1218" s="17"/>
      <c r="J1218" s="17"/>
      <c r="K1218" s="17"/>
      <c r="L1218" s="17"/>
    </row>
    <row r="1219" spans="7:12" x14ac:dyDescent="0.25">
      <c r="G1219" s="17"/>
      <c r="H1219" s="17"/>
      <c r="I1219" s="17"/>
      <c r="J1219" s="17"/>
      <c r="K1219" s="17"/>
      <c r="L1219" s="17"/>
    </row>
    <row r="1220" spans="7:12" x14ac:dyDescent="0.25">
      <c r="G1220" s="17"/>
      <c r="H1220" s="17"/>
      <c r="I1220" s="17"/>
      <c r="J1220" s="17"/>
      <c r="K1220" s="17"/>
      <c r="L1220" s="17"/>
    </row>
    <row r="1221" spans="7:12" x14ac:dyDescent="0.25">
      <c r="G1221" s="17"/>
      <c r="H1221" s="17"/>
      <c r="I1221" s="17"/>
      <c r="J1221" s="17"/>
      <c r="K1221" s="17"/>
      <c r="L1221" s="17"/>
    </row>
    <row r="1222" spans="7:12" x14ac:dyDescent="0.25">
      <c r="G1222" s="17"/>
      <c r="H1222" s="17"/>
      <c r="I1222" s="17"/>
      <c r="J1222" s="17"/>
      <c r="K1222" s="17"/>
      <c r="L1222" s="17"/>
    </row>
    <row r="1223" spans="7:12" x14ac:dyDescent="0.25">
      <c r="G1223" s="17"/>
      <c r="H1223" s="17"/>
      <c r="I1223" s="17"/>
      <c r="J1223" s="17"/>
      <c r="K1223" s="17"/>
      <c r="L1223" s="17"/>
    </row>
    <row r="1224" spans="7:12" x14ac:dyDescent="0.25">
      <c r="G1224" s="17"/>
      <c r="H1224" s="17"/>
      <c r="I1224" s="17"/>
      <c r="J1224" s="17"/>
      <c r="K1224" s="17"/>
      <c r="L1224" s="17"/>
    </row>
    <row r="1225" spans="7:12" x14ac:dyDescent="0.25">
      <c r="G1225" s="17"/>
      <c r="H1225" s="17"/>
      <c r="I1225" s="17"/>
      <c r="J1225" s="17"/>
      <c r="K1225" s="17"/>
      <c r="L1225" s="17"/>
    </row>
    <row r="1226" spans="7:12" x14ac:dyDescent="0.25">
      <c r="G1226" s="17"/>
      <c r="H1226" s="17"/>
      <c r="I1226" s="17"/>
      <c r="J1226" s="17"/>
      <c r="K1226" s="17"/>
      <c r="L1226" s="17"/>
    </row>
    <row r="1227" spans="7:12" x14ac:dyDescent="0.25">
      <c r="G1227" s="17"/>
      <c r="H1227" s="17"/>
      <c r="I1227" s="17"/>
      <c r="J1227" s="17"/>
      <c r="K1227" s="17"/>
      <c r="L1227" s="17"/>
    </row>
    <row r="1228" spans="7:12" x14ac:dyDescent="0.25">
      <c r="G1228" s="17"/>
      <c r="H1228" s="17"/>
      <c r="I1228" s="17"/>
      <c r="J1228" s="17"/>
      <c r="K1228" s="17"/>
      <c r="L1228" s="17"/>
    </row>
    <row r="1229" spans="7:12" x14ac:dyDescent="0.25">
      <c r="G1229" s="17"/>
      <c r="H1229" s="17"/>
      <c r="I1229" s="17"/>
      <c r="J1229" s="17"/>
      <c r="K1229" s="17"/>
      <c r="L1229" s="17"/>
    </row>
    <row r="1230" spans="7:12" x14ac:dyDescent="0.25">
      <c r="G1230" s="17"/>
      <c r="H1230" s="17"/>
      <c r="I1230" s="17"/>
      <c r="J1230" s="17"/>
      <c r="K1230" s="17"/>
      <c r="L1230" s="17"/>
    </row>
    <row r="1231" spans="7:12" x14ac:dyDescent="0.25">
      <c r="G1231" s="17"/>
      <c r="H1231" s="17"/>
      <c r="I1231" s="17"/>
      <c r="J1231" s="17"/>
      <c r="K1231" s="17"/>
      <c r="L1231" s="17"/>
    </row>
    <row r="1232" spans="7:12" x14ac:dyDescent="0.25">
      <c r="G1232" s="17"/>
      <c r="H1232" s="17"/>
      <c r="I1232" s="17"/>
      <c r="J1232" s="17"/>
      <c r="K1232" s="17"/>
      <c r="L1232" s="17"/>
    </row>
    <row r="1233" spans="7:12" x14ac:dyDescent="0.25">
      <c r="G1233" s="17"/>
      <c r="H1233" s="17"/>
      <c r="I1233" s="17"/>
      <c r="J1233" s="17"/>
      <c r="K1233" s="17"/>
      <c r="L1233" s="17"/>
    </row>
    <row r="1234" spans="7:12" x14ac:dyDescent="0.25">
      <c r="G1234" s="17"/>
      <c r="H1234" s="17"/>
      <c r="I1234" s="17"/>
      <c r="J1234" s="17"/>
      <c r="K1234" s="17"/>
      <c r="L1234" s="17"/>
    </row>
    <row r="1235" spans="7:12" x14ac:dyDescent="0.25">
      <c r="G1235" s="17"/>
      <c r="H1235" s="17"/>
      <c r="I1235" s="17"/>
      <c r="J1235" s="17"/>
      <c r="K1235" s="17"/>
      <c r="L1235" s="17"/>
    </row>
    <row r="1236" spans="7:12" x14ac:dyDescent="0.25">
      <c r="G1236" s="17"/>
      <c r="H1236" s="17"/>
      <c r="I1236" s="17"/>
      <c r="J1236" s="17"/>
      <c r="K1236" s="17"/>
      <c r="L1236" s="17"/>
    </row>
    <row r="1237" spans="7:12" x14ac:dyDescent="0.25">
      <c r="G1237" s="17"/>
      <c r="H1237" s="17"/>
      <c r="I1237" s="17"/>
      <c r="J1237" s="17"/>
      <c r="K1237" s="17"/>
      <c r="L1237" s="17"/>
    </row>
    <row r="1238" spans="7:12" x14ac:dyDescent="0.25">
      <c r="G1238" s="17"/>
      <c r="H1238" s="17"/>
      <c r="I1238" s="17"/>
      <c r="J1238" s="17"/>
      <c r="K1238" s="17"/>
      <c r="L1238" s="17"/>
    </row>
    <row r="1239" spans="7:12" x14ac:dyDescent="0.25">
      <c r="G1239" s="17"/>
      <c r="H1239" s="17"/>
      <c r="I1239" s="17"/>
      <c r="J1239" s="17"/>
      <c r="K1239" s="17"/>
      <c r="L1239" s="17"/>
    </row>
    <row r="1240" spans="7:12" x14ac:dyDescent="0.25">
      <c r="G1240" s="17"/>
      <c r="H1240" s="17"/>
      <c r="I1240" s="17"/>
      <c r="J1240" s="17"/>
      <c r="K1240" s="17"/>
      <c r="L1240" s="17"/>
    </row>
    <row r="1241" spans="7:12" x14ac:dyDescent="0.25">
      <c r="G1241" s="17"/>
      <c r="H1241" s="17"/>
      <c r="I1241" s="17"/>
      <c r="J1241" s="17"/>
      <c r="K1241" s="17"/>
      <c r="L1241" s="17"/>
    </row>
    <row r="1242" spans="7:12" x14ac:dyDescent="0.25">
      <c r="G1242" s="17"/>
      <c r="H1242" s="17"/>
      <c r="I1242" s="17"/>
      <c r="J1242" s="17"/>
      <c r="K1242" s="17"/>
      <c r="L1242" s="17"/>
    </row>
    <row r="1243" spans="7:12" x14ac:dyDescent="0.25">
      <c r="G1243" s="17"/>
      <c r="H1243" s="17"/>
      <c r="I1243" s="17"/>
      <c r="J1243" s="17"/>
      <c r="K1243" s="17"/>
      <c r="L1243" s="17"/>
    </row>
    <row r="1244" spans="7:12" x14ac:dyDescent="0.25">
      <c r="G1244" s="17"/>
      <c r="H1244" s="17"/>
      <c r="I1244" s="17"/>
      <c r="J1244" s="17"/>
      <c r="K1244" s="17"/>
      <c r="L1244" s="17"/>
    </row>
    <row r="1245" spans="7:12" x14ac:dyDescent="0.25">
      <c r="G1245" s="17"/>
      <c r="H1245" s="17"/>
      <c r="I1245" s="17"/>
      <c r="J1245" s="17"/>
      <c r="K1245" s="17"/>
      <c r="L1245" s="17"/>
    </row>
    <row r="1246" spans="7:12" x14ac:dyDescent="0.25">
      <c r="G1246" s="17"/>
      <c r="H1246" s="17"/>
      <c r="I1246" s="17"/>
      <c r="J1246" s="17"/>
      <c r="K1246" s="17"/>
      <c r="L1246" s="17"/>
    </row>
    <row r="1247" spans="7:12" x14ac:dyDescent="0.25">
      <c r="G1247" s="17"/>
      <c r="H1247" s="17"/>
      <c r="I1247" s="17"/>
      <c r="J1247" s="17"/>
      <c r="K1247" s="17"/>
      <c r="L1247" s="17"/>
    </row>
    <row r="1248" spans="7:12" x14ac:dyDescent="0.25">
      <c r="G1248" s="17"/>
      <c r="H1248" s="17"/>
      <c r="I1248" s="17"/>
      <c r="J1248" s="17"/>
      <c r="K1248" s="17"/>
      <c r="L1248" s="17"/>
    </row>
    <row r="1249" spans="7:12" x14ac:dyDescent="0.25">
      <c r="G1249" s="17"/>
      <c r="H1249" s="17"/>
      <c r="I1249" s="17"/>
      <c r="J1249" s="17"/>
      <c r="K1249" s="17"/>
      <c r="L1249" s="17"/>
    </row>
    <row r="1250" spans="7:12" x14ac:dyDescent="0.25">
      <c r="G1250" s="17"/>
      <c r="H1250" s="17"/>
      <c r="I1250" s="17"/>
      <c r="J1250" s="17"/>
      <c r="K1250" s="17"/>
      <c r="L1250" s="17"/>
    </row>
    <row r="1251" spans="7:12" x14ac:dyDescent="0.25">
      <c r="G1251" s="17"/>
      <c r="H1251" s="17"/>
      <c r="I1251" s="17"/>
      <c r="J1251" s="17"/>
      <c r="K1251" s="17"/>
      <c r="L1251" s="17"/>
    </row>
    <row r="1252" spans="7:12" x14ac:dyDescent="0.25">
      <c r="G1252" s="17"/>
      <c r="H1252" s="17"/>
      <c r="I1252" s="17"/>
      <c r="J1252" s="17"/>
      <c r="K1252" s="17"/>
      <c r="L1252" s="17"/>
    </row>
    <row r="1253" spans="7:12" x14ac:dyDescent="0.25">
      <c r="G1253" s="17"/>
      <c r="H1253" s="17"/>
      <c r="I1253" s="17"/>
      <c r="J1253" s="17"/>
      <c r="K1253" s="17"/>
      <c r="L1253" s="17"/>
    </row>
    <row r="1254" spans="7:12" x14ac:dyDescent="0.25">
      <c r="G1254" s="17"/>
      <c r="H1254" s="17"/>
      <c r="I1254" s="17"/>
      <c r="J1254" s="17"/>
      <c r="K1254" s="17"/>
      <c r="L1254" s="17"/>
    </row>
    <row r="1255" spans="7:12" x14ac:dyDescent="0.25">
      <c r="G1255" s="17"/>
      <c r="H1255" s="17"/>
      <c r="I1255" s="17"/>
      <c r="J1255" s="17"/>
      <c r="K1255" s="17"/>
      <c r="L1255" s="17"/>
    </row>
    <row r="1256" spans="7:12" x14ac:dyDescent="0.25">
      <c r="G1256" s="17"/>
      <c r="H1256" s="17"/>
      <c r="I1256" s="17"/>
      <c r="J1256" s="17"/>
      <c r="K1256" s="17"/>
      <c r="L1256" s="17"/>
    </row>
    <row r="1257" spans="7:12" x14ac:dyDescent="0.25">
      <c r="G1257" s="17"/>
      <c r="H1257" s="17"/>
      <c r="I1257" s="17"/>
      <c r="J1257" s="17"/>
      <c r="K1257" s="17"/>
      <c r="L1257" s="17"/>
    </row>
    <row r="1258" spans="7:12" x14ac:dyDescent="0.25">
      <c r="G1258" s="17"/>
      <c r="H1258" s="17"/>
      <c r="I1258" s="17"/>
      <c r="J1258" s="17"/>
      <c r="K1258" s="17"/>
      <c r="L1258" s="17"/>
    </row>
    <row r="1259" spans="7:12" x14ac:dyDescent="0.25">
      <c r="G1259" s="17"/>
      <c r="H1259" s="17"/>
      <c r="I1259" s="17"/>
      <c r="J1259" s="17"/>
      <c r="K1259" s="17"/>
      <c r="L1259" s="17"/>
    </row>
    <row r="1260" spans="7:12" x14ac:dyDescent="0.25">
      <c r="G1260" s="17"/>
      <c r="H1260" s="17"/>
      <c r="I1260" s="17"/>
      <c r="J1260" s="17"/>
      <c r="K1260" s="17"/>
      <c r="L1260" s="17"/>
    </row>
    <row r="1261" spans="7:12" x14ac:dyDescent="0.25">
      <c r="G1261" s="17"/>
      <c r="H1261" s="17"/>
      <c r="I1261" s="17"/>
      <c r="J1261" s="17"/>
      <c r="K1261" s="17"/>
      <c r="L1261" s="17"/>
    </row>
    <row r="1262" spans="7:12" x14ac:dyDescent="0.25">
      <c r="G1262" s="17"/>
      <c r="H1262" s="17"/>
      <c r="I1262" s="17"/>
      <c r="J1262" s="17"/>
      <c r="K1262" s="17"/>
      <c r="L1262" s="17"/>
    </row>
    <row r="1263" spans="7:12" x14ac:dyDescent="0.25">
      <c r="G1263" s="17"/>
      <c r="H1263" s="17"/>
      <c r="I1263" s="17"/>
      <c r="J1263" s="17"/>
      <c r="K1263" s="17"/>
      <c r="L1263" s="17"/>
    </row>
    <row r="1264" spans="7:12" x14ac:dyDescent="0.25">
      <c r="G1264" s="17"/>
      <c r="H1264" s="17"/>
      <c r="I1264" s="17"/>
      <c r="J1264" s="17"/>
      <c r="K1264" s="17"/>
      <c r="L1264" s="17"/>
    </row>
    <row r="1265" spans="7:12" x14ac:dyDescent="0.25">
      <c r="G1265" s="17"/>
      <c r="H1265" s="17"/>
      <c r="I1265" s="17"/>
      <c r="J1265" s="17"/>
      <c r="K1265" s="17"/>
      <c r="L1265" s="17"/>
    </row>
    <row r="1266" spans="7:12" x14ac:dyDescent="0.25">
      <c r="G1266" s="17"/>
      <c r="H1266" s="17"/>
      <c r="I1266" s="17"/>
      <c r="J1266" s="17"/>
      <c r="K1266" s="17"/>
      <c r="L1266" s="17"/>
    </row>
    <row r="1267" spans="7:12" x14ac:dyDescent="0.25">
      <c r="G1267" s="17"/>
      <c r="H1267" s="17"/>
      <c r="I1267" s="17"/>
      <c r="J1267" s="17"/>
      <c r="K1267" s="17"/>
      <c r="L1267" s="17"/>
    </row>
    <row r="1268" spans="7:12" x14ac:dyDescent="0.25">
      <c r="G1268" s="17"/>
      <c r="H1268" s="17"/>
      <c r="I1268" s="17"/>
      <c r="J1268" s="17"/>
      <c r="K1268" s="17"/>
      <c r="L1268" s="17"/>
    </row>
    <row r="1269" spans="7:12" x14ac:dyDescent="0.25">
      <c r="G1269" s="17"/>
      <c r="H1269" s="17"/>
      <c r="I1269" s="17"/>
      <c r="J1269" s="17"/>
      <c r="K1269" s="17"/>
      <c r="L1269" s="17"/>
    </row>
    <row r="1270" spans="7:12" x14ac:dyDescent="0.25">
      <c r="G1270" s="17"/>
      <c r="H1270" s="17"/>
      <c r="I1270" s="17"/>
      <c r="J1270" s="17"/>
      <c r="K1270" s="17"/>
      <c r="L1270" s="17"/>
    </row>
    <row r="1271" spans="7:12" x14ac:dyDescent="0.25">
      <c r="G1271" s="17"/>
      <c r="H1271" s="17"/>
      <c r="I1271" s="17"/>
      <c r="J1271" s="17"/>
      <c r="K1271" s="17"/>
      <c r="L1271" s="17"/>
    </row>
    <row r="1272" spans="7:12" x14ac:dyDescent="0.25">
      <c r="G1272" s="17"/>
      <c r="H1272" s="17"/>
      <c r="I1272" s="17"/>
      <c r="J1272" s="17"/>
      <c r="K1272" s="17"/>
      <c r="L1272" s="17"/>
    </row>
    <row r="1273" spans="7:12" x14ac:dyDescent="0.25">
      <c r="G1273" s="17"/>
      <c r="H1273" s="17"/>
      <c r="I1273" s="17"/>
      <c r="J1273" s="17"/>
      <c r="K1273" s="17"/>
      <c r="L1273" s="17"/>
    </row>
    <row r="1274" spans="7:12" x14ac:dyDescent="0.25">
      <c r="G1274" s="17"/>
      <c r="H1274" s="17"/>
      <c r="I1274" s="17"/>
      <c r="J1274" s="17"/>
      <c r="K1274" s="17"/>
      <c r="L1274" s="17"/>
    </row>
    <row r="1275" spans="7:12" x14ac:dyDescent="0.25">
      <c r="G1275" s="17"/>
      <c r="H1275" s="17"/>
      <c r="I1275" s="17"/>
      <c r="J1275" s="17"/>
      <c r="K1275" s="17"/>
      <c r="L1275" s="17"/>
    </row>
    <row r="1276" spans="7:12" x14ac:dyDescent="0.25">
      <c r="G1276" s="17"/>
      <c r="H1276" s="17"/>
      <c r="I1276" s="17"/>
      <c r="J1276" s="17"/>
      <c r="K1276" s="17"/>
      <c r="L1276" s="17"/>
    </row>
    <row r="1277" spans="7:12" x14ac:dyDescent="0.25">
      <c r="G1277" s="17"/>
      <c r="H1277" s="17"/>
      <c r="I1277" s="17"/>
      <c r="J1277" s="17"/>
      <c r="K1277" s="17"/>
      <c r="L1277" s="17"/>
    </row>
    <row r="1278" spans="7:12" x14ac:dyDescent="0.25">
      <c r="G1278" s="17"/>
      <c r="H1278" s="17"/>
      <c r="I1278" s="17"/>
      <c r="J1278" s="17"/>
      <c r="K1278" s="17"/>
      <c r="L1278" s="17"/>
    </row>
    <row r="1279" spans="7:12" x14ac:dyDescent="0.25">
      <c r="G1279" s="17"/>
      <c r="H1279" s="17"/>
      <c r="I1279" s="17"/>
      <c r="J1279" s="17"/>
      <c r="K1279" s="17"/>
      <c r="L1279" s="17"/>
    </row>
    <row r="1280" spans="7:12" x14ac:dyDescent="0.25">
      <c r="G1280" s="17"/>
      <c r="H1280" s="17"/>
      <c r="I1280" s="17"/>
      <c r="J1280" s="17"/>
      <c r="K1280" s="17"/>
      <c r="L1280" s="17"/>
    </row>
    <row r="1281" spans="7:12" x14ac:dyDescent="0.25">
      <c r="G1281" s="17"/>
      <c r="H1281" s="17"/>
      <c r="I1281" s="17"/>
      <c r="J1281" s="17"/>
      <c r="K1281" s="17"/>
      <c r="L1281" s="17"/>
    </row>
    <row r="1282" spans="7:12" x14ac:dyDescent="0.25">
      <c r="G1282" s="17"/>
      <c r="H1282" s="17"/>
      <c r="I1282" s="17"/>
      <c r="J1282" s="17"/>
      <c r="K1282" s="17"/>
      <c r="L1282" s="17"/>
    </row>
    <row r="1283" spans="7:12" x14ac:dyDescent="0.25">
      <c r="G1283" s="17"/>
      <c r="H1283" s="17"/>
      <c r="I1283" s="17"/>
      <c r="J1283" s="17"/>
      <c r="K1283" s="17"/>
      <c r="L1283" s="17"/>
    </row>
    <row r="1284" spans="7:12" x14ac:dyDescent="0.25">
      <c r="G1284" s="17"/>
      <c r="H1284" s="17"/>
      <c r="I1284" s="17"/>
      <c r="J1284" s="17"/>
      <c r="K1284" s="17"/>
      <c r="L1284" s="17"/>
    </row>
    <row r="1285" spans="7:12" x14ac:dyDescent="0.25">
      <c r="G1285" s="17"/>
      <c r="H1285" s="17"/>
      <c r="I1285" s="17"/>
      <c r="J1285" s="17"/>
      <c r="K1285" s="17"/>
      <c r="L1285" s="17"/>
    </row>
    <row r="1286" spans="7:12" x14ac:dyDescent="0.25">
      <c r="G1286" s="17"/>
      <c r="H1286" s="17"/>
      <c r="I1286" s="17"/>
      <c r="J1286" s="17"/>
      <c r="K1286" s="17"/>
      <c r="L1286" s="17"/>
    </row>
    <row r="1287" spans="7:12" x14ac:dyDescent="0.25">
      <c r="G1287" s="17"/>
      <c r="H1287" s="17"/>
      <c r="I1287" s="17"/>
      <c r="J1287" s="17"/>
      <c r="K1287" s="17"/>
      <c r="L1287" s="17"/>
    </row>
    <row r="1288" spans="7:12" x14ac:dyDescent="0.25">
      <c r="G1288" s="17"/>
      <c r="H1288" s="17"/>
      <c r="I1288" s="17"/>
      <c r="J1288" s="17"/>
      <c r="K1288" s="17"/>
      <c r="L1288" s="17"/>
    </row>
    <row r="1289" spans="7:12" x14ac:dyDescent="0.25">
      <c r="G1289" s="17"/>
      <c r="H1289" s="17"/>
      <c r="I1289" s="17"/>
      <c r="J1289" s="17"/>
      <c r="K1289" s="17"/>
      <c r="L1289" s="17"/>
    </row>
    <row r="1290" spans="7:12" x14ac:dyDescent="0.25">
      <c r="G1290" s="17"/>
      <c r="H1290" s="17"/>
      <c r="I1290" s="17"/>
      <c r="J1290" s="17"/>
      <c r="K1290" s="17"/>
      <c r="L1290" s="17"/>
    </row>
    <row r="1291" spans="7:12" x14ac:dyDescent="0.25">
      <c r="G1291" s="17"/>
      <c r="H1291" s="17"/>
      <c r="I1291" s="17"/>
      <c r="J1291" s="17"/>
      <c r="K1291" s="17"/>
      <c r="L1291" s="17"/>
    </row>
    <row r="1292" spans="7:12" x14ac:dyDescent="0.25">
      <c r="G1292" s="17"/>
      <c r="H1292" s="17"/>
      <c r="I1292" s="17"/>
      <c r="J1292" s="17"/>
      <c r="K1292" s="17"/>
      <c r="L1292" s="17"/>
    </row>
    <row r="1293" spans="7:12" x14ac:dyDescent="0.25">
      <c r="G1293" s="17"/>
      <c r="H1293" s="17"/>
      <c r="I1293" s="17"/>
      <c r="J1293" s="17"/>
      <c r="K1293" s="17"/>
      <c r="L1293" s="17"/>
    </row>
    <row r="1294" spans="7:12" x14ac:dyDescent="0.25">
      <c r="G1294" s="17"/>
      <c r="H1294" s="17"/>
      <c r="I1294" s="17"/>
      <c r="J1294" s="17"/>
      <c r="K1294" s="17"/>
      <c r="L1294" s="17"/>
    </row>
    <row r="1295" spans="7:12" x14ac:dyDescent="0.25">
      <c r="G1295" s="17"/>
      <c r="H1295" s="17"/>
      <c r="I1295" s="17"/>
      <c r="J1295" s="17"/>
      <c r="K1295" s="17"/>
      <c r="L1295" s="17"/>
    </row>
    <row r="1296" spans="7:12" x14ac:dyDescent="0.25">
      <c r="G1296" s="17"/>
      <c r="H1296" s="17"/>
      <c r="I1296" s="17"/>
      <c r="J1296" s="17"/>
      <c r="K1296" s="17"/>
      <c r="L1296" s="17"/>
    </row>
    <row r="1297" spans="7:12" x14ac:dyDescent="0.25">
      <c r="G1297" s="17"/>
      <c r="H1297" s="17"/>
      <c r="I1297" s="17"/>
      <c r="J1297" s="17"/>
      <c r="K1297" s="17"/>
      <c r="L1297" s="17"/>
    </row>
    <row r="1298" spans="7:12" x14ac:dyDescent="0.25">
      <c r="G1298" s="17"/>
      <c r="H1298" s="17"/>
      <c r="I1298" s="17"/>
      <c r="J1298" s="17"/>
      <c r="K1298" s="17"/>
      <c r="L1298" s="17"/>
    </row>
    <row r="1299" spans="7:12" x14ac:dyDescent="0.25">
      <c r="G1299" s="17"/>
      <c r="H1299" s="17"/>
      <c r="I1299" s="17"/>
      <c r="J1299" s="17"/>
      <c r="K1299" s="17"/>
      <c r="L1299" s="17"/>
    </row>
    <row r="1300" spans="7:12" x14ac:dyDescent="0.25">
      <c r="G1300" s="17"/>
      <c r="H1300" s="17"/>
      <c r="I1300" s="17"/>
      <c r="J1300" s="17"/>
      <c r="K1300" s="17"/>
      <c r="L1300" s="17"/>
    </row>
    <row r="1301" spans="7:12" x14ac:dyDescent="0.25">
      <c r="G1301" s="17"/>
      <c r="H1301" s="17"/>
      <c r="I1301" s="17"/>
      <c r="J1301" s="17"/>
      <c r="K1301" s="17"/>
      <c r="L1301" s="17"/>
    </row>
    <row r="1302" spans="7:12" x14ac:dyDescent="0.25">
      <c r="G1302" s="17"/>
      <c r="H1302" s="17"/>
      <c r="I1302" s="17"/>
      <c r="J1302" s="17"/>
      <c r="K1302" s="17"/>
      <c r="L1302" s="17"/>
    </row>
    <row r="1303" spans="7:12" x14ac:dyDescent="0.25">
      <c r="G1303" s="17"/>
      <c r="H1303" s="17"/>
      <c r="I1303" s="17"/>
      <c r="J1303" s="17"/>
      <c r="K1303" s="17"/>
      <c r="L1303" s="17"/>
    </row>
    <row r="1304" spans="7:12" x14ac:dyDescent="0.25">
      <c r="G1304" s="17"/>
      <c r="H1304" s="17"/>
      <c r="I1304" s="17"/>
      <c r="J1304" s="17"/>
      <c r="K1304" s="17"/>
      <c r="L1304" s="17"/>
    </row>
    <row r="1305" spans="7:12" x14ac:dyDescent="0.25">
      <c r="G1305" s="17"/>
      <c r="H1305" s="17"/>
      <c r="I1305" s="17"/>
      <c r="J1305" s="17"/>
      <c r="K1305" s="17"/>
      <c r="L1305" s="17"/>
    </row>
    <row r="1306" spans="7:12" x14ac:dyDescent="0.25">
      <c r="G1306" s="17"/>
      <c r="H1306" s="17"/>
      <c r="I1306" s="17"/>
      <c r="J1306" s="17"/>
      <c r="K1306" s="17"/>
      <c r="L1306" s="17"/>
    </row>
    <row r="1307" spans="7:12" x14ac:dyDescent="0.25">
      <c r="G1307" s="17"/>
      <c r="H1307" s="17"/>
      <c r="I1307" s="17"/>
      <c r="J1307" s="17"/>
      <c r="K1307" s="17"/>
      <c r="L1307" s="17"/>
    </row>
    <row r="1308" spans="7:12" x14ac:dyDescent="0.25">
      <c r="G1308" s="17"/>
      <c r="H1308" s="17"/>
      <c r="I1308" s="17"/>
      <c r="J1308" s="17"/>
      <c r="K1308" s="17"/>
      <c r="L1308" s="17"/>
    </row>
    <row r="1309" spans="7:12" x14ac:dyDescent="0.25">
      <c r="G1309" s="17"/>
      <c r="H1309" s="17"/>
      <c r="I1309" s="17"/>
      <c r="J1309" s="17"/>
      <c r="K1309" s="17"/>
      <c r="L1309" s="17"/>
    </row>
    <row r="1310" spans="7:12" x14ac:dyDescent="0.25">
      <c r="G1310" s="17"/>
      <c r="H1310" s="17"/>
      <c r="I1310" s="17"/>
      <c r="J1310" s="17"/>
      <c r="K1310" s="17"/>
      <c r="L1310" s="17"/>
    </row>
    <row r="1311" spans="7:12" x14ac:dyDescent="0.25">
      <c r="G1311" s="17"/>
      <c r="H1311" s="17"/>
      <c r="I1311" s="17"/>
      <c r="J1311" s="17"/>
      <c r="K1311" s="17"/>
      <c r="L1311" s="17"/>
    </row>
    <row r="1312" spans="7:12" x14ac:dyDescent="0.25">
      <c r="G1312" s="17"/>
      <c r="H1312" s="17"/>
      <c r="I1312" s="17"/>
      <c r="J1312" s="17"/>
      <c r="K1312" s="17"/>
      <c r="L1312" s="17"/>
    </row>
    <row r="1313" spans="7:12" x14ac:dyDescent="0.25">
      <c r="G1313" s="17"/>
      <c r="H1313" s="17"/>
      <c r="I1313" s="17"/>
      <c r="J1313" s="17"/>
      <c r="K1313" s="17"/>
      <c r="L1313" s="17"/>
    </row>
    <row r="1314" spans="7:12" x14ac:dyDescent="0.25">
      <c r="G1314" s="17"/>
      <c r="H1314" s="17"/>
      <c r="I1314" s="17"/>
      <c r="J1314" s="17"/>
      <c r="K1314" s="17"/>
      <c r="L1314" s="17"/>
    </row>
    <row r="1315" spans="7:12" x14ac:dyDescent="0.25">
      <c r="G1315" s="17"/>
      <c r="H1315" s="17"/>
      <c r="I1315" s="17"/>
      <c r="J1315" s="17"/>
      <c r="K1315" s="17"/>
      <c r="L1315" s="17"/>
    </row>
    <row r="1316" spans="7:12" x14ac:dyDescent="0.25">
      <c r="G1316" s="17"/>
      <c r="H1316" s="17"/>
      <c r="I1316" s="17"/>
      <c r="J1316" s="17"/>
      <c r="K1316" s="17"/>
      <c r="L1316" s="17"/>
    </row>
    <row r="1317" spans="7:12" x14ac:dyDescent="0.25">
      <c r="G1317" s="17"/>
      <c r="H1317" s="17"/>
      <c r="I1317" s="17"/>
      <c r="J1317" s="17"/>
      <c r="K1317" s="17"/>
      <c r="L1317" s="17"/>
    </row>
    <row r="1318" spans="7:12" x14ac:dyDescent="0.25">
      <c r="G1318" s="17"/>
      <c r="H1318" s="17"/>
      <c r="I1318" s="17"/>
      <c r="J1318" s="17"/>
      <c r="K1318" s="17"/>
      <c r="L1318" s="17"/>
    </row>
    <row r="1319" spans="7:12" x14ac:dyDescent="0.25">
      <c r="G1319" s="17"/>
      <c r="H1319" s="17"/>
      <c r="I1319" s="17"/>
      <c r="J1319" s="17"/>
      <c r="K1319" s="17"/>
      <c r="L1319" s="17"/>
    </row>
    <row r="1320" spans="7:12" x14ac:dyDescent="0.25">
      <c r="G1320" s="17"/>
      <c r="H1320" s="17"/>
      <c r="I1320" s="17"/>
      <c r="J1320" s="17"/>
      <c r="K1320" s="17"/>
      <c r="L1320" s="17"/>
    </row>
    <row r="1321" spans="7:12" x14ac:dyDescent="0.25">
      <c r="G1321" s="17"/>
      <c r="H1321" s="17"/>
      <c r="I1321" s="17"/>
      <c r="J1321" s="17"/>
      <c r="K1321" s="17"/>
      <c r="L1321" s="17"/>
    </row>
    <row r="1322" spans="7:12" x14ac:dyDescent="0.25">
      <c r="G1322" s="17"/>
      <c r="H1322" s="17"/>
      <c r="I1322" s="17"/>
      <c r="J1322" s="17"/>
      <c r="K1322" s="17"/>
      <c r="L1322" s="17"/>
    </row>
    <row r="1323" spans="7:12" x14ac:dyDescent="0.25">
      <c r="G1323" s="17"/>
      <c r="H1323" s="17"/>
      <c r="I1323" s="17"/>
      <c r="J1323" s="17"/>
      <c r="K1323" s="17"/>
      <c r="L1323" s="17"/>
    </row>
    <row r="1324" spans="7:12" x14ac:dyDescent="0.25">
      <c r="G1324" s="17"/>
      <c r="H1324" s="17"/>
      <c r="I1324" s="17"/>
      <c r="J1324" s="17"/>
      <c r="K1324" s="17"/>
      <c r="L1324" s="17"/>
    </row>
    <row r="1325" spans="7:12" x14ac:dyDescent="0.25">
      <c r="G1325" s="17"/>
      <c r="H1325" s="17"/>
      <c r="I1325" s="17"/>
      <c r="J1325" s="17"/>
      <c r="K1325" s="17"/>
      <c r="L1325" s="17"/>
    </row>
    <row r="1326" spans="7:12" x14ac:dyDescent="0.25">
      <c r="G1326" s="17"/>
      <c r="H1326" s="17"/>
      <c r="I1326" s="17"/>
      <c r="J1326" s="17"/>
      <c r="K1326" s="17"/>
      <c r="L1326" s="17"/>
    </row>
    <row r="1327" spans="7:12" x14ac:dyDescent="0.25">
      <c r="G1327" s="17"/>
      <c r="H1327" s="17"/>
      <c r="I1327" s="17"/>
      <c r="J1327" s="17"/>
      <c r="K1327" s="17"/>
      <c r="L1327" s="17"/>
    </row>
    <row r="1328" spans="7:12" x14ac:dyDescent="0.25">
      <c r="G1328" s="17"/>
      <c r="H1328" s="17"/>
      <c r="I1328" s="17"/>
      <c r="J1328" s="17"/>
      <c r="K1328" s="17"/>
      <c r="L1328" s="17"/>
    </row>
    <row r="1329" spans="7:12" x14ac:dyDescent="0.25">
      <c r="G1329" s="17"/>
      <c r="H1329" s="17"/>
      <c r="I1329" s="17"/>
      <c r="J1329" s="17"/>
      <c r="K1329" s="17"/>
      <c r="L1329" s="17"/>
    </row>
    <row r="1330" spans="7:12" x14ac:dyDescent="0.25">
      <c r="G1330" s="17"/>
      <c r="H1330" s="17"/>
      <c r="I1330" s="17"/>
      <c r="J1330" s="17"/>
      <c r="K1330" s="17"/>
      <c r="L1330" s="17"/>
    </row>
    <row r="1331" spans="7:12" x14ac:dyDescent="0.25">
      <c r="G1331" s="17"/>
      <c r="H1331" s="17"/>
      <c r="I1331" s="17"/>
      <c r="J1331" s="17"/>
      <c r="K1331" s="17"/>
      <c r="L1331" s="17"/>
    </row>
    <row r="1332" spans="7:12" x14ac:dyDescent="0.25">
      <c r="G1332" s="17"/>
      <c r="H1332" s="17"/>
      <c r="I1332" s="17"/>
      <c r="J1332" s="17"/>
      <c r="K1332" s="17"/>
      <c r="L1332" s="17"/>
    </row>
    <row r="1333" spans="7:12" x14ac:dyDescent="0.25">
      <c r="G1333" s="17"/>
      <c r="H1333" s="17"/>
      <c r="I1333" s="17"/>
      <c r="J1333" s="17"/>
      <c r="K1333" s="17"/>
      <c r="L1333" s="17"/>
    </row>
    <row r="1334" spans="7:12" x14ac:dyDescent="0.25">
      <c r="G1334" s="17"/>
      <c r="H1334" s="17"/>
      <c r="I1334" s="17"/>
      <c r="J1334" s="17"/>
      <c r="K1334" s="17"/>
      <c r="L1334" s="17"/>
    </row>
    <row r="1335" spans="7:12" x14ac:dyDescent="0.25">
      <c r="G1335" s="17"/>
      <c r="H1335" s="17"/>
      <c r="I1335" s="17"/>
      <c r="J1335" s="17"/>
      <c r="K1335" s="17"/>
      <c r="L1335" s="17"/>
    </row>
    <row r="1336" spans="7:12" x14ac:dyDescent="0.25">
      <c r="G1336" s="17"/>
      <c r="H1336" s="17"/>
      <c r="I1336" s="17"/>
      <c r="J1336" s="17"/>
      <c r="K1336" s="17"/>
      <c r="L1336" s="17"/>
    </row>
    <row r="1337" spans="7:12" x14ac:dyDescent="0.25">
      <c r="G1337" s="17"/>
      <c r="H1337" s="17"/>
      <c r="I1337" s="17"/>
      <c r="J1337" s="17"/>
      <c r="K1337" s="17"/>
      <c r="L1337" s="17"/>
    </row>
    <row r="1338" spans="7:12" x14ac:dyDescent="0.25">
      <c r="G1338" s="17"/>
      <c r="H1338" s="17"/>
      <c r="I1338" s="17"/>
      <c r="J1338" s="17"/>
      <c r="K1338" s="17"/>
      <c r="L1338" s="17"/>
    </row>
    <row r="1339" spans="7:12" x14ac:dyDescent="0.25">
      <c r="G1339" s="17"/>
      <c r="H1339" s="17"/>
      <c r="I1339" s="17"/>
      <c r="J1339" s="17"/>
      <c r="K1339" s="17"/>
      <c r="L1339" s="17"/>
    </row>
    <row r="1340" spans="7:12" x14ac:dyDescent="0.25">
      <c r="G1340" s="17"/>
      <c r="H1340" s="17"/>
      <c r="I1340" s="17"/>
      <c r="J1340" s="17"/>
      <c r="K1340" s="17"/>
      <c r="L1340" s="17"/>
    </row>
    <row r="1341" spans="7:12" x14ac:dyDescent="0.25">
      <c r="G1341" s="17"/>
      <c r="H1341" s="17"/>
      <c r="I1341" s="17"/>
      <c r="J1341" s="17"/>
      <c r="K1341" s="17"/>
      <c r="L1341" s="17"/>
    </row>
    <row r="1342" spans="7:12" x14ac:dyDescent="0.25">
      <c r="G1342" s="17"/>
      <c r="H1342" s="17"/>
      <c r="I1342" s="17"/>
      <c r="J1342" s="17"/>
      <c r="K1342" s="17"/>
      <c r="L1342" s="17"/>
    </row>
    <row r="1343" spans="7:12" x14ac:dyDescent="0.25">
      <c r="G1343" s="17"/>
      <c r="H1343" s="17"/>
      <c r="I1343" s="17"/>
      <c r="J1343" s="17"/>
      <c r="K1343" s="17"/>
      <c r="L1343" s="17"/>
    </row>
    <row r="1344" spans="7:12" x14ac:dyDescent="0.25">
      <c r="G1344" s="17"/>
      <c r="H1344" s="17"/>
      <c r="I1344" s="17"/>
      <c r="J1344" s="17"/>
      <c r="K1344" s="17"/>
      <c r="L1344" s="17"/>
    </row>
    <row r="1345" spans="7:12" x14ac:dyDescent="0.25">
      <c r="G1345" s="17"/>
      <c r="H1345" s="17"/>
      <c r="I1345" s="17"/>
      <c r="J1345" s="17"/>
      <c r="K1345" s="17"/>
      <c r="L1345" s="17"/>
    </row>
    <row r="1346" spans="7:12" x14ac:dyDescent="0.25">
      <c r="G1346" s="17"/>
      <c r="H1346" s="17"/>
      <c r="I1346" s="17"/>
      <c r="J1346" s="17"/>
      <c r="K1346" s="17"/>
      <c r="L1346" s="17"/>
    </row>
    <row r="1347" spans="7:12" x14ac:dyDescent="0.25">
      <c r="G1347" s="17"/>
      <c r="H1347" s="17"/>
      <c r="I1347" s="17"/>
      <c r="J1347" s="17"/>
      <c r="K1347" s="17"/>
      <c r="L1347" s="17"/>
    </row>
    <row r="1348" spans="7:12" x14ac:dyDescent="0.25">
      <c r="G1348" s="17"/>
      <c r="H1348" s="17"/>
      <c r="I1348" s="17"/>
      <c r="J1348" s="17"/>
      <c r="K1348" s="17"/>
      <c r="L1348" s="17"/>
    </row>
    <row r="1349" spans="7:12" x14ac:dyDescent="0.25">
      <c r="G1349" s="17"/>
      <c r="H1349" s="17"/>
      <c r="I1349" s="17"/>
      <c r="J1349" s="17"/>
      <c r="K1349" s="17"/>
      <c r="L1349" s="17"/>
    </row>
    <row r="1350" spans="7:12" x14ac:dyDescent="0.25">
      <c r="G1350" s="17"/>
      <c r="H1350" s="17"/>
      <c r="I1350" s="17"/>
      <c r="J1350" s="17"/>
      <c r="K1350" s="17"/>
      <c r="L1350" s="17"/>
    </row>
    <row r="1351" spans="7:12" x14ac:dyDescent="0.25">
      <c r="G1351" s="17"/>
      <c r="H1351" s="17"/>
      <c r="I1351" s="17"/>
      <c r="J1351" s="17"/>
      <c r="K1351" s="17"/>
      <c r="L1351" s="17"/>
    </row>
    <row r="1352" spans="7:12" x14ac:dyDescent="0.25">
      <c r="G1352" s="17"/>
      <c r="H1352" s="17"/>
      <c r="I1352" s="17"/>
      <c r="J1352" s="17"/>
      <c r="K1352" s="17"/>
      <c r="L1352" s="17"/>
    </row>
    <row r="1353" spans="7:12" x14ac:dyDescent="0.25">
      <c r="G1353" s="17"/>
      <c r="H1353" s="17"/>
      <c r="I1353" s="17"/>
      <c r="J1353" s="17"/>
      <c r="K1353" s="17"/>
      <c r="L1353" s="17"/>
    </row>
    <row r="1354" spans="7:12" x14ac:dyDescent="0.25">
      <c r="G1354" s="17"/>
      <c r="H1354" s="17"/>
      <c r="I1354" s="17"/>
      <c r="J1354" s="17"/>
      <c r="K1354" s="17"/>
      <c r="L1354" s="17"/>
    </row>
    <row r="1355" spans="7:12" x14ac:dyDescent="0.25">
      <c r="G1355" s="17"/>
      <c r="H1355" s="17"/>
      <c r="I1355" s="17"/>
      <c r="J1355" s="17"/>
      <c r="K1355" s="17"/>
      <c r="L1355" s="17"/>
    </row>
    <row r="1356" spans="7:12" x14ac:dyDescent="0.25">
      <c r="G1356" s="17"/>
      <c r="H1356" s="17"/>
      <c r="I1356" s="17"/>
      <c r="J1356" s="17"/>
      <c r="K1356" s="17"/>
      <c r="L1356" s="17"/>
    </row>
    <row r="1357" spans="7:12" x14ac:dyDescent="0.25">
      <c r="G1357" s="17"/>
      <c r="H1357" s="17"/>
      <c r="I1357" s="17"/>
      <c r="J1357" s="17"/>
      <c r="K1357" s="17"/>
      <c r="L1357" s="17"/>
    </row>
    <row r="1358" spans="7:12" x14ac:dyDescent="0.25">
      <c r="G1358" s="17"/>
      <c r="H1358" s="17"/>
      <c r="I1358" s="17"/>
      <c r="J1358" s="17"/>
      <c r="K1358" s="17"/>
      <c r="L1358" s="17"/>
    </row>
    <row r="1359" spans="7:12" x14ac:dyDescent="0.25">
      <c r="G1359" s="17"/>
      <c r="H1359" s="17"/>
      <c r="I1359" s="17"/>
      <c r="J1359" s="17"/>
      <c r="K1359" s="17"/>
      <c r="L1359" s="17"/>
    </row>
    <row r="1360" spans="7:12" x14ac:dyDescent="0.25">
      <c r="G1360" s="17"/>
      <c r="H1360" s="17"/>
      <c r="I1360" s="17"/>
      <c r="J1360" s="17"/>
      <c r="K1360" s="17"/>
      <c r="L1360" s="17"/>
    </row>
    <row r="1361" spans="7:12" x14ac:dyDescent="0.25">
      <c r="G1361" s="17"/>
      <c r="H1361" s="17"/>
      <c r="I1361" s="17"/>
      <c r="J1361" s="17"/>
      <c r="K1361" s="17"/>
      <c r="L1361" s="17"/>
    </row>
    <row r="1362" spans="7:12" x14ac:dyDescent="0.25">
      <c r="G1362" s="17"/>
      <c r="H1362" s="17"/>
      <c r="I1362" s="17"/>
      <c r="J1362" s="17"/>
      <c r="K1362" s="17"/>
      <c r="L1362" s="17"/>
    </row>
    <row r="1363" spans="7:12" x14ac:dyDescent="0.25">
      <c r="G1363" s="17"/>
      <c r="H1363" s="17"/>
      <c r="I1363" s="17"/>
      <c r="J1363" s="17"/>
      <c r="K1363" s="17"/>
      <c r="L1363" s="17"/>
    </row>
    <row r="1364" spans="7:12" x14ac:dyDescent="0.25">
      <c r="G1364" s="17"/>
      <c r="H1364" s="17"/>
      <c r="I1364" s="17"/>
      <c r="J1364" s="17"/>
      <c r="K1364" s="17"/>
      <c r="L1364" s="17"/>
    </row>
    <row r="1365" spans="7:12" x14ac:dyDescent="0.25">
      <c r="G1365" s="17"/>
      <c r="H1365" s="17"/>
      <c r="I1365" s="17"/>
      <c r="J1365" s="17"/>
      <c r="K1365" s="17"/>
      <c r="L1365" s="17"/>
    </row>
    <row r="1366" spans="7:12" x14ac:dyDescent="0.25">
      <c r="G1366" s="17"/>
      <c r="H1366" s="17"/>
      <c r="I1366" s="17"/>
      <c r="J1366" s="17"/>
      <c r="K1366" s="17"/>
      <c r="L1366" s="17"/>
    </row>
    <row r="1367" spans="7:12" x14ac:dyDescent="0.25">
      <c r="G1367" s="17"/>
      <c r="H1367" s="17"/>
      <c r="I1367" s="17"/>
      <c r="J1367" s="17"/>
      <c r="K1367" s="17"/>
      <c r="L1367" s="17"/>
    </row>
    <row r="1368" spans="7:12" x14ac:dyDescent="0.25">
      <c r="G1368" s="17"/>
      <c r="H1368" s="17"/>
      <c r="I1368" s="17"/>
      <c r="J1368" s="17"/>
      <c r="K1368" s="17"/>
      <c r="L1368" s="17"/>
    </row>
    <row r="1369" spans="7:12" x14ac:dyDescent="0.25">
      <c r="G1369" s="17"/>
      <c r="H1369" s="17"/>
      <c r="I1369" s="17"/>
      <c r="J1369" s="17"/>
      <c r="K1369" s="17"/>
      <c r="L1369" s="17"/>
    </row>
    <row r="1370" spans="7:12" x14ac:dyDescent="0.25">
      <c r="G1370" s="17"/>
      <c r="H1370" s="17"/>
      <c r="I1370" s="17"/>
      <c r="J1370" s="17"/>
      <c r="K1370" s="17"/>
      <c r="L1370" s="17"/>
    </row>
    <row r="1371" spans="7:12" x14ac:dyDescent="0.25">
      <c r="G1371" s="17"/>
      <c r="H1371" s="17"/>
      <c r="I1371" s="17"/>
      <c r="J1371" s="17"/>
      <c r="K1371" s="17"/>
      <c r="L1371" s="17"/>
    </row>
    <row r="1372" spans="7:12" x14ac:dyDescent="0.25">
      <c r="G1372" s="17"/>
      <c r="H1372" s="17"/>
      <c r="I1372" s="17"/>
      <c r="J1372" s="17"/>
      <c r="K1372" s="17"/>
      <c r="L1372" s="17"/>
    </row>
    <row r="1373" spans="7:12" x14ac:dyDescent="0.25">
      <c r="G1373" s="17"/>
      <c r="H1373" s="17"/>
      <c r="I1373" s="17"/>
      <c r="J1373" s="17"/>
      <c r="K1373" s="17"/>
      <c r="L1373" s="17"/>
    </row>
    <row r="1374" spans="7:12" x14ac:dyDescent="0.25">
      <c r="G1374" s="17"/>
      <c r="H1374" s="17"/>
      <c r="I1374" s="17"/>
      <c r="J1374" s="17"/>
      <c r="K1374" s="17"/>
      <c r="L1374" s="17"/>
    </row>
    <row r="1375" spans="7:12" x14ac:dyDescent="0.25">
      <c r="G1375" s="17"/>
      <c r="H1375" s="17"/>
      <c r="I1375" s="17"/>
      <c r="J1375" s="17"/>
      <c r="K1375" s="17"/>
      <c r="L1375" s="17"/>
    </row>
    <row r="1376" spans="7:12" x14ac:dyDescent="0.25">
      <c r="G1376" s="17"/>
      <c r="H1376" s="17"/>
      <c r="I1376" s="17"/>
      <c r="J1376" s="17"/>
      <c r="K1376" s="17"/>
      <c r="L1376" s="17"/>
    </row>
    <row r="1377" spans="7:12" x14ac:dyDescent="0.25">
      <c r="G1377" s="17"/>
      <c r="H1377" s="17"/>
      <c r="I1377" s="17"/>
      <c r="J1377" s="17"/>
      <c r="K1377" s="17"/>
      <c r="L1377" s="17"/>
    </row>
    <row r="1378" spans="7:12" x14ac:dyDescent="0.25">
      <c r="G1378" s="17"/>
      <c r="H1378" s="17"/>
      <c r="I1378" s="17"/>
      <c r="J1378" s="17"/>
      <c r="K1378" s="17"/>
      <c r="L1378" s="17"/>
    </row>
    <row r="1379" spans="7:12" x14ac:dyDescent="0.25">
      <c r="G1379" s="17"/>
      <c r="H1379" s="17"/>
      <c r="I1379" s="17"/>
      <c r="J1379" s="17"/>
      <c r="K1379" s="17"/>
      <c r="L1379" s="17"/>
    </row>
    <row r="1380" spans="7:12" x14ac:dyDescent="0.25">
      <c r="G1380" s="17"/>
      <c r="H1380" s="17"/>
      <c r="I1380" s="17"/>
      <c r="J1380" s="17"/>
      <c r="K1380" s="17"/>
      <c r="L1380" s="17"/>
    </row>
    <row r="1381" spans="7:12" x14ac:dyDescent="0.25">
      <c r="G1381" s="17"/>
      <c r="H1381" s="17"/>
      <c r="I1381" s="17"/>
      <c r="J1381" s="17"/>
      <c r="K1381" s="17"/>
      <c r="L1381" s="17"/>
    </row>
    <row r="1382" spans="7:12" x14ac:dyDescent="0.25">
      <c r="G1382" s="17"/>
      <c r="H1382" s="17"/>
      <c r="I1382" s="17"/>
      <c r="J1382" s="17"/>
      <c r="K1382" s="17"/>
      <c r="L1382" s="17"/>
    </row>
    <row r="1383" spans="7:12" x14ac:dyDescent="0.25">
      <c r="G1383" s="17"/>
      <c r="H1383" s="17"/>
      <c r="I1383" s="17"/>
      <c r="J1383" s="17"/>
      <c r="K1383" s="17"/>
      <c r="L1383" s="17"/>
    </row>
    <row r="1384" spans="7:12" x14ac:dyDescent="0.25">
      <c r="G1384" s="17"/>
      <c r="H1384" s="17"/>
      <c r="I1384" s="17"/>
      <c r="J1384" s="17"/>
      <c r="K1384" s="17"/>
      <c r="L1384" s="17"/>
    </row>
    <row r="1385" spans="7:12" x14ac:dyDescent="0.25">
      <c r="G1385" s="17"/>
      <c r="H1385" s="17"/>
      <c r="I1385" s="17"/>
      <c r="J1385" s="17"/>
      <c r="K1385" s="17"/>
      <c r="L1385" s="17"/>
    </row>
    <row r="1386" spans="7:12" x14ac:dyDescent="0.25">
      <c r="G1386" s="17"/>
      <c r="H1386" s="17"/>
      <c r="I1386" s="17"/>
      <c r="J1386" s="17"/>
      <c r="K1386" s="17"/>
      <c r="L1386" s="17"/>
    </row>
    <row r="1387" spans="7:12" x14ac:dyDescent="0.25">
      <c r="G1387" s="17"/>
      <c r="H1387" s="17"/>
      <c r="I1387" s="17"/>
      <c r="J1387" s="17"/>
      <c r="K1387" s="17"/>
      <c r="L1387" s="17"/>
    </row>
    <row r="1388" spans="7:12" x14ac:dyDescent="0.25">
      <c r="G1388" s="17"/>
      <c r="H1388" s="17"/>
      <c r="I1388" s="17"/>
      <c r="J1388" s="17"/>
      <c r="K1388" s="17"/>
      <c r="L1388" s="17"/>
    </row>
    <row r="1389" spans="7:12" x14ac:dyDescent="0.25">
      <c r="G1389" s="17"/>
      <c r="H1389" s="17"/>
      <c r="I1389" s="17"/>
      <c r="J1389" s="17"/>
      <c r="K1389" s="17"/>
      <c r="L1389" s="17"/>
    </row>
    <row r="1390" spans="7:12" x14ac:dyDescent="0.25">
      <c r="G1390" s="17"/>
      <c r="H1390" s="17"/>
      <c r="I1390" s="17"/>
      <c r="J1390" s="17"/>
      <c r="K1390" s="17"/>
      <c r="L1390" s="17"/>
    </row>
    <row r="1391" spans="7:12" x14ac:dyDescent="0.25">
      <c r="G1391" s="17"/>
      <c r="H1391" s="17"/>
      <c r="I1391" s="17"/>
      <c r="J1391" s="17"/>
      <c r="K1391" s="17"/>
      <c r="L1391" s="17"/>
    </row>
    <row r="1392" spans="7:12" x14ac:dyDescent="0.25">
      <c r="G1392" s="17"/>
      <c r="H1392" s="17"/>
      <c r="I1392" s="17"/>
      <c r="J1392" s="17"/>
      <c r="K1392" s="17"/>
      <c r="L1392" s="17"/>
    </row>
    <row r="1393" spans="7:12" x14ac:dyDescent="0.25">
      <c r="G1393" s="17"/>
      <c r="H1393" s="17"/>
      <c r="I1393" s="17"/>
      <c r="J1393" s="17"/>
      <c r="K1393" s="17"/>
      <c r="L1393" s="17"/>
    </row>
    <row r="1394" spans="7:12" x14ac:dyDescent="0.25">
      <c r="G1394" s="17"/>
      <c r="H1394" s="17"/>
      <c r="I1394" s="17"/>
      <c r="J1394" s="17"/>
      <c r="K1394" s="17"/>
      <c r="L1394" s="17"/>
    </row>
    <row r="1395" spans="7:12" x14ac:dyDescent="0.25">
      <c r="G1395" s="17"/>
      <c r="H1395" s="17"/>
      <c r="I1395" s="17"/>
      <c r="J1395" s="17"/>
      <c r="K1395" s="17"/>
      <c r="L1395" s="17"/>
    </row>
    <row r="1396" spans="7:12" x14ac:dyDescent="0.25">
      <c r="G1396" s="17"/>
      <c r="H1396" s="17"/>
      <c r="I1396" s="17"/>
      <c r="J1396" s="17"/>
      <c r="K1396" s="17"/>
      <c r="L1396" s="17"/>
    </row>
    <row r="1397" spans="7:12" x14ac:dyDescent="0.25">
      <c r="G1397" s="17"/>
      <c r="H1397" s="17"/>
      <c r="I1397" s="17"/>
      <c r="J1397" s="17"/>
      <c r="K1397" s="17"/>
      <c r="L1397" s="17"/>
    </row>
    <row r="1398" spans="7:12" x14ac:dyDescent="0.25">
      <c r="G1398" s="17"/>
      <c r="H1398" s="17"/>
      <c r="I1398" s="17"/>
      <c r="J1398" s="17"/>
      <c r="K1398" s="17"/>
      <c r="L1398" s="17"/>
    </row>
    <row r="1399" spans="7:12" x14ac:dyDescent="0.25">
      <c r="G1399" s="17"/>
      <c r="H1399" s="17"/>
      <c r="I1399" s="17"/>
      <c r="J1399" s="17"/>
      <c r="K1399" s="17"/>
      <c r="L1399" s="17"/>
    </row>
    <row r="1400" spans="7:12" x14ac:dyDescent="0.25">
      <c r="G1400" s="17"/>
      <c r="H1400" s="17"/>
      <c r="I1400" s="17"/>
      <c r="J1400" s="17"/>
      <c r="K1400" s="17"/>
      <c r="L1400" s="17"/>
    </row>
    <row r="1401" spans="7:12" x14ac:dyDescent="0.25">
      <c r="G1401" s="17"/>
      <c r="H1401" s="17"/>
      <c r="I1401" s="17"/>
      <c r="J1401" s="17"/>
      <c r="K1401" s="17"/>
      <c r="L1401" s="17"/>
    </row>
    <row r="1402" spans="7:12" x14ac:dyDescent="0.25">
      <c r="G1402" s="17"/>
      <c r="H1402" s="17"/>
      <c r="I1402" s="17"/>
      <c r="J1402" s="17"/>
      <c r="K1402" s="17"/>
      <c r="L1402" s="17"/>
    </row>
    <row r="1403" spans="7:12" x14ac:dyDescent="0.25">
      <c r="G1403" s="17"/>
      <c r="H1403" s="17"/>
      <c r="I1403" s="17"/>
      <c r="J1403" s="17"/>
      <c r="K1403" s="17"/>
      <c r="L1403" s="17"/>
    </row>
    <row r="1404" spans="7:12" x14ac:dyDescent="0.25">
      <c r="G1404" s="17"/>
      <c r="H1404" s="17"/>
      <c r="I1404" s="17"/>
      <c r="J1404" s="17"/>
      <c r="K1404" s="17"/>
      <c r="L1404" s="17"/>
    </row>
    <row r="1405" spans="7:12" x14ac:dyDescent="0.25">
      <c r="G1405" s="17"/>
      <c r="H1405" s="17"/>
      <c r="I1405" s="17"/>
      <c r="J1405" s="17"/>
      <c r="K1405" s="17"/>
      <c r="L1405" s="17"/>
    </row>
    <row r="1406" spans="7:12" x14ac:dyDescent="0.25">
      <c r="G1406" s="17"/>
      <c r="H1406" s="17"/>
      <c r="I1406" s="17"/>
      <c r="J1406" s="17"/>
      <c r="K1406" s="17"/>
      <c r="L1406" s="17"/>
    </row>
    <row r="1407" spans="7:12" x14ac:dyDescent="0.25">
      <c r="G1407" s="17"/>
      <c r="H1407" s="17"/>
      <c r="I1407" s="17"/>
      <c r="J1407" s="17"/>
      <c r="K1407" s="17"/>
      <c r="L1407" s="17"/>
    </row>
    <row r="1408" spans="7:12" x14ac:dyDescent="0.25">
      <c r="G1408" s="17"/>
      <c r="H1408" s="17"/>
      <c r="I1408" s="17"/>
      <c r="J1408" s="17"/>
      <c r="K1408" s="17"/>
      <c r="L1408" s="17"/>
    </row>
    <row r="1409" spans="7:12" x14ac:dyDescent="0.25">
      <c r="G1409" s="17"/>
      <c r="H1409" s="17"/>
      <c r="I1409" s="17"/>
      <c r="J1409" s="17"/>
      <c r="K1409" s="17"/>
      <c r="L1409" s="17"/>
    </row>
    <row r="1410" spans="7:12" x14ac:dyDescent="0.25">
      <c r="G1410" s="17"/>
      <c r="H1410" s="17"/>
      <c r="I1410" s="17"/>
      <c r="J1410" s="17"/>
      <c r="K1410" s="17"/>
      <c r="L1410" s="17"/>
    </row>
    <row r="1411" spans="7:12" x14ac:dyDescent="0.25">
      <c r="G1411" s="17"/>
      <c r="H1411" s="17"/>
      <c r="I1411" s="17"/>
      <c r="J1411" s="17"/>
      <c r="K1411" s="17"/>
      <c r="L1411" s="17"/>
    </row>
    <row r="1412" spans="7:12" x14ac:dyDescent="0.25">
      <c r="G1412" s="17"/>
      <c r="H1412" s="17"/>
      <c r="I1412" s="17"/>
      <c r="J1412" s="17"/>
      <c r="K1412" s="17"/>
      <c r="L1412" s="17"/>
    </row>
    <row r="1413" spans="7:12" x14ac:dyDescent="0.25">
      <c r="G1413" s="17"/>
      <c r="H1413" s="17"/>
      <c r="I1413" s="17"/>
      <c r="J1413" s="17"/>
      <c r="K1413" s="17"/>
      <c r="L1413" s="17"/>
    </row>
    <row r="1414" spans="7:12" x14ac:dyDescent="0.25">
      <c r="G1414" s="17"/>
      <c r="H1414" s="17"/>
      <c r="I1414" s="17"/>
      <c r="J1414" s="17"/>
      <c r="K1414" s="17"/>
      <c r="L1414" s="17"/>
    </row>
    <row r="1415" spans="7:12" x14ac:dyDescent="0.25">
      <c r="G1415" s="17"/>
      <c r="H1415" s="17"/>
      <c r="I1415" s="17"/>
      <c r="J1415" s="17"/>
      <c r="K1415" s="17"/>
      <c r="L1415" s="17"/>
    </row>
    <row r="1416" spans="7:12" x14ac:dyDescent="0.25">
      <c r="G1416" s="17"/>
      <c r="H1416" s="17"/>
      <c r="I1416" s="17"/>
      <c r="J1416" s="17"/>
      <c r="K1416" s="17"/>
      <c r="L1416" s="17"/>
    </row>
    <row r="1417" spans="7:12" x14ac:dyDescent="0.25">
      <c r="G1417" s="17"/>
      <c r="H1417" s="17"/>
      <c r="I1417" s="17"/>
      <c r="J1417" s="17"/>
      <c r="K1417" s="17"/>
      <c r="L1417" s="17"/>
    </row>
    <row r="1418" spans="7:12" x14ac:dyDescent="0.25">
      <c r="G1418" s="17"/>
      <c r="H1418" s="17"/>
      <c r="I1418" s="17"/>
      <c r="J1418" s="17"/>
      <c r="K1418" s="17"/>
      <c r="L1418" s="17"/>
    </row>
    <row r="1419" spans="7:12" x14ac:dyDescent="0.25">
      <c r="G1419" s="17"/>
      <c r="H1419" s="17"/>
      <c r="I1419" s="17"/>
      <c r="J1419" s="17"/>
      <c r="K1419" s="17"/>
      <c r="L1419" s="17"/>
    </row>
    <row r="1420" spans="7:12" x14ac:dyDescent="0.25">
      <c r="G1420" s="17"/>
      <c r="H1420" s="17"/>
      <c r="I1420" s="17"/>
      <c r="J1420" s="17"/>
      <c r="K1420" s="17"/>
      <c r="L1420" s="17"/>
    </row>
    <row r="1421" spans="7:12" x14ac:dyDescent="0.25">
      <c r="G1421" s="17"/>
      <c r="H1421" s="17"/>
      <c r="I1421" s="17"/>
      <c r="J1421" s="17"/>
      <c r="K1421" s="17"/>
      <c r="L1421" s="17"/>
    </row>
    <row r="1422" spans="7:12" x14ac:dyDescent="0.25">
      <c r="G1422" s="17"/>
      <c r="H1422" s="17"/>
      <c r="I1422" s="17"/>
      <c r="J1422" s="17"/>
      <c r="K1422" s="17"/>
      <c r="L1422" s="17"/>
    </row>
    <row r="1423" spans="7:12" x14ac:dyDescent="0.25">
      <c r="G1423" s="17"/>
      <c r="H1423" s="17"/>
      <c r="I1423" s="17"/>
      <c r="J1423" s="17"/>
      <c r="K1423" s="17"/>
      <c r="L1423" s="17"/>
    </row>
    <row r="1424" spans="7:12" x14ac:dyDescent="0.25">
      <c r="G1424" s="17"/>
      <c r="H1424" s="17"/>
      <c r="I1424" s="17"/>
      <c r="J1424" s="17"/>
      <c r="K1424" s="17"/>
      <c r="L1424" s="17"/>
    </row>
    <row r="1425" spans="7:12" x14ac:dyDescent="0.25">
      <c r="G1425" s="17"/>
      <c r="H1425" s="17"/>
      <c r="I1425" s="17"/>
      <c r="J1425" s="17"/>
      <c r="K1425" s="17"/>
      <c r="L1425" s="17"/>
    </row>
    <row r="1426" spans="7:12" x14ac:dyDescent="0.25">
      <c r="G1426" s="17"/>
      <c r="H1426" s="17"/>
      <c r="I1426" s="17"/>
      <c r="J1426" s="17"/>
      <c r="K1426" s="17"/>
      <c r="L1426" s="17"/>
    </row>
    <row r="1427" spans="7:12" x14ac:dyDescent="0.25">
      <c r="G1427" s="17"/>
      <c r="H1427" s="17"/>
      <c r="I1427" s="17"/>
      <c r="J1427" s="17"/>
      <c r="K1427" s="17"/>
      <c r="L1427" s="17"/>
    </row>
    <row r="1428" spans="7:12" x14ac:dyDescent="0.25">
      <c r="G1428" s="17"/>
      <c r="H1428" s="17"/>
      <c r="I1428" s="17"/>
      <c r="J1428" s="17"/>
      <c r="K1428" s="17"/>
      <c r="L1428" s="17"/>
    </row>
    <row r="1429" spans="7:12" x14ac:dyDescent="0.25">
      <c r="G1429" s="17"/>
      <c r="H1429" s="17"/>
      <c r="I1429" s="17"/>
      <c r="J1429" s="17"/>
      <c r="K1429" s="17"/>
      <c r="L1429" s="17"/>
    </row>
    <row r="1430" spans="7:12" x14ac:dyDescent="0.25">
      <c r="G1430" s="17"/>
      <c r="H1430" s="17"/>
      <c r="I1430" s="17"/>
      <c r="J1430" s="17"/>
      <c r="K1430" s="17"/>
      <c r="L1430" s="17"/>
    </row>
    <row r="1431" spans="7:12" x14ac:dyDescent="0.25">
      <c r="G1431" s="17"/>
      <c r="H1431" s="17"/>
      <c r="I1431" s="17"/>
      <c r="J1431" s="17"/>
      <c r="K1431" s="17"/>
      <c r="L1431" s="17"/>
    </row>
    <row r="1432" spans="7:12" x14ac:dyDescent="0.25">
      <c r="G1432" s="17"/>
      <c r="H1432" s="17"/>
      <c r="I1432" s="17"/>
      <c r="J1432" s="17"/>
      <c r="K1432" s="17"/>
      <c r="L1432" s="17"/>
    </row>
    <row r="1433" spans="7:12" x14ac:dyDescent="0.25">
      <c r="G1433" s="17"/>
      <c r="H1433" s="17"/>
      <c r="I1433" s="17"/>
      <c r="J1433" s="17"/>
      <c r="K1433" s="17"/>
      <c r="L1433" s="17"/>
    </row>
    <row r="1434" spans="7:12" x14ac:dyDescent="0.25">
      <c r="G1434" s="17"/>
      <c r="H1434" s="17"/>
      <c r="I1434" s="17"/>
      <c r="J1434" s="17"/>
      <c r="K1434" s="17"/>
      <c r="L1434" s="17"/>
    </row>
    <row r="1435" spans="7:12" x14ac:dyDescent="0.25">
      <c r="G1435" s="17"/>
      <c r="H1435" s="17"/>
      <c r="I1435" s="17"/>
      <c r="J1435" s="17"/>
      <c r="K1435" s="17"/>
      <c r="L1435" s="17"/>
    </row>
    <row r="1436" spans="7:12" x14ac:dyDescent="0.25">
      <c r="G1436" s="17"/>
      <c r="H1436" s="17"/>
      <c r="I1436" s="17"/>
      <c r="J1436" s="17"/>
      <c r="K1436" s="17"/>
      <c r="L1436" s="17"/>
    </row>
    <row r="1437" spans="7:12" x14ac:dyDescent="0.25">
      <c r="G1437" s="17"/>
      <c r="H1437" s="17"/>
      <c r="I1437" s="17"/>
      <c r="J1437" s="17"/>
      <c r="K1437" s="17"/>
      <c r="L1437" s="17"/>
    </row>
    <row r="1438" spans="7:12" x14ac:dyDescent="0.25">
      <c r="G1438" s="17"/>
      <c r="H1438" s="17"/>
      <c r="I1438" s="17"/>
      <c r="J1438" s="17"/>
      <c r="K1438" s="17"/>
      <c r="L1438" s="17"/>
    </row>
    <row r="1439" spans="7:12" x14ac:dyDescent="0.25">
      <c r="G1439" s="17"/>
      <c r="H1439" s="17"/>
      <c r="I1439" s="17"/>
      <c r="J1439" s="17"/>
      <c r="K1439" s="17"/>
      <c r="L1439" s="17"/>
    </row>
    <row r="1440" spans="7:12" x14ac:dyDescent="0.25">
      <c r="G1440" s="17"/>
      <c r="H1440" s="17"/>
      <c r="I1440" s="17"/>
      <c r="J1440" s="17"/>
      <c r="K1440" s="17"/>
      <c r="L1440" s="17"/>
    </row>
    <row r="1441" spans="7:12" x14ac:dyDescent="0.25">
      <c r="G1441" s="17"/>
      <c r="H1441" s="17"/>
      <c r="I1441" s="17"/>
      <c r="J1441" s="17"/>
      <c r="K1441" s="17"/>
      <c r="L1441" s="17"/>
    </row>
    <row r="1442" spans="7:12" x14ac:dyDescent="0.25">
      <c r="G1442" s="17"/>
      <c r="H1442" s="17"/>
      <c r="I1442" s="17"/>
      <c r="J1442" s="17"/>
      <c r="K1442" s="17"/>
      <c r="L1442" s="17"/>
    </row>
    <row r="1443" spans="7:12" x14ac:dyDescent="0.25">
      <c r="G1443" s="17"/>
      <c r="H1443" s="17"/>
      <c r="I1443" s="17"/>
      <c r="J1443" s="17"/>
      <c r="K1443" s="17"/>
      <c r="L1443" s="17"/>
    </row>
    <row r="1444" spans="7:12" x14ac:dyDescent="0.25">
      <c r="G1444" s="17"/>
      <c r="H1444" s="17"/>
      <c r="I1444" s="17"/>
      <c r="J1444" s="17"/>
      <c r="K1444" s="17"/>
      <c r="L1444" s="17"/>
    </row>
    <row r="1445" spans="7:12" x14ac:dyDescent="0.25">
      <c r="G1445" s="17"/>
      <c r="H1445" s="17"/>
      <c r="I1445" s="17"/>
      <c r="J1445" s="17"/>
      <c r="K1445" s="17"/>
      <c r="L1445" s="17"/>
    </row>
    <row r="1446" spans="7:12" x14ac:dyDescent="0.25">
      <c r="G1446" s="17"/>
      <c r="H1446" s="17"/>
      <c r="I1446" s="17"/>
      <c r="J1446" s="17"/>
      <c r="K1446" s="17"/>
      <c r="L1446" s="17"/>
    </row>
    <row r="1447" spans="7:12" x14ac:dyDescent="0.25">
      <c r="G1447" s="17"/>
      <c r="H1447" s="17"/>
      <c r="I1447" s="17"/>
      <c r="J1447" s="17"/>
      <c r="K1447" s="17"/>
      <c r="L1447" s="17"/>
    </row>
    <row r="1448" spans="7:12" x14ac:dyDescent="0.25">
      <c r="G1448" s="17"/>
      <c r="H1448" s="17"/>
      <c r="I1448" s="17"/>
      <c r="J1448" s="17"/>
      <c r="K1448" s="17"/>
      <c r="L1448" s="17"/>
    </row>
    <row r="1449" spans="7:12" x14ac:dyDescent="0.25">
      <c r="G1449" s="17"/>
      <c r="H1449" s="17"/>
      <c r="I1449" s="17"/>
      <c r="J1449" s="17"/>
      <c r="K1449" s="17"/>
      <c r="L1449" s="17"/>
    </row>
    <row r="1450" spans="7:12" x14ac:dyDescent="0.25">
      <c r="G1450" s="17"/>
      <c r="H1450" s="17"/>
      <c r="I1450" s="17"/>
      <c r="J1450" s="17"/>
      <c r="K1450" s="17"/>
      <c r="L1450" s="17"/>
    </row>
    <row r="1451" spans="7:12" x14ac:dyDescent="0.25">
      <c r="G1451" s="17"/>
      <c r="H1451" s="17"/>
      <c r="I1451" s="17"/>
      <c r="J1451" s="17"/>
      <c r="K1451" s="17"/>
      <c r="L1451" s="17"/>
    </row>
    <row r="1452" spans="7:12" x14ac:dyDescent="0.25">
      <c r="G1452" s="17"/>
      <c r="H1452" s="17"/>
      <c r="I1452" s="17"/>
      <c r="J1452" s="17"/>
      <c r="K1452" s="17"/>
      <c r="L1452" s="17"/>
    </row>
    <row r="1453" spans="7:12" x14ac:dyDescent="0.25">
      <c r="G1453" s="17"/>
      <c r="H1453" s="17"/>
      <c r="I1453" s="17"/>
      <c r="J1453" s="17"/>
      <c r="K1453" s="17"/>
      <c r="L1453" s="17"/>
    </row>
    <row r="1454" spans="7:12" x14ac:dyDescent="0.25">
      <c r="G1454" s="17"/>
      <c r="H1454" s="17"/>
      <c r="I1454" s="17"/>
      <c r="J1454" s="17"/>
      <c r="K1454" s="17"/>
      <c r="L1454" s="17"/>
    </row>
    <row r="1455" spans="7:12" x14ac:dyDescent="0.25">
      <c r="G1455" s="17"/>
      <c r="H1455" s="17"/>
      <c r="I1455" s="17"/>
      <c r="J1455" s="17"/>
      <c r="K1455" s="17"/>
      <c r="L1455" s="17"/>
    </row>
    <row r="1456" spans="7:12" x14ac:dyDescent="0.25">
      <c r="G1456" s="17"/>
      <c r="H1456" s="17"/>
      <c r="I1456" s="17"/>
      <c r="J1456" s="17"/>
      <c r="K1456" s="17"/>
      <c r="L1456" s="17"/>
    </row>
    <row r="1457" spans="7:12" x14ac:dyDescent="0.25">
      <c r="G1457" s="17"/>
      <c r="H1457" s="17"/>
      <c r="I1457" s="17"/>
      <c r="J1457" s="17"/>
      <c r="K1457" s="17"/>
      <c r="L1457" s="17"/>
    </row>
    <row r="1458" spans="7:12" x14ac:dyDescent="0.25">
      <c r="G1458" s="17"/>
      <c r="H1458" s="17"/>
      <c r="I1458" s="17"/>
      <c r="J1458" s="17"/>
      <c r="K1458" s="17"/>
      <c r="L1458" s="17"/>
    </row>
    <row r="1459" spans="7:12" x14ac:dyDescent="0.25">
      <c r="G1459" s="17"/>
      <c r="H1459" s="17"/>
      <c r="I1459" s="17"/>
      <c r="J1459" s="17"/>
      <c r="K1459" s="17"/>
      <c r="L1459" s="17"/>
    </row>
    <row r="1460" spans="7:12" x14ac:dyDescent="0.25">
      <c r="G1460" s="17"/>
      <c r="H1460" s="17"/>
      <c r="I1460" s="17"/>
      <c r="J1460" s="17"/>
      <c r="K1460" s="17"/>
      <c r="L1460" s="17"/>
    </row>
    <row r="1461" spans="7:12" x14ac:dyDescent="0.25">
      <c r="G1461" s="17"/>
      <c r="H1461" s="17"/>
      <c r="I1461" s="17"/>
      <c r="J1461" s="17"/>
      <c r="K1461" s="17"/>
      <c r="L1461" s="17"/>
    </row>
    <row r="1462" spans="7:12" x14ac:dyDescent="0.25">
      <c r="G1462" s="17"/>
      <c r="H1462" s="17"/>
      <c r="I1462" s="17"/>
      <c r="J1462" s="17"/>
      <c r="K1462" s="17"/>
      <c r="L1462" s="17"/>
    </row>
    <row r="1463" spans="7:12" x14ac:dyDescent="0.25">
      <c r="G1463" s="17"/>
      <c r="H1463" s="17"/>
      <c r="I1463" s="17"/>
      <c r="J1463" s="17"/>
      <c r="K1463" s="17"/>
      <c r="L1463" s="17"/>
    </row>
    <row r="1464" spans="7:12" x14ac:dyDescent="0.25">
      <c r="G1464" s="17"/>
      <c r="H1464" s="17"/>
      <c r="I1464" s="17"/>
      <c r="J1464" s="17"/>
      <c r="K1464" s="17"/>
      <c r="L1464" s="17"/>
    </row>
    <row r="1465" spans="7:12" x14ac:dyDescent="0.25">
      <c r="G1465" s="17"/>
      <c r="H1465" s="17"/>
      <c r="I1465" s="17"/>
      <c r="J1465" s="17"/>
      <c r="K1465" s="17"/>
      <c r="L1465" s="17"/>
    </row>
    <row r="1466" spans="7:12" x14ac:dyDescent="0.25">
      <c r="G1466" s="17"/>
      <c r="H1466" s="17"/>
      <c r="I1466" s="17"/>
      <c r="J1466" s="17"/>
      <c r="K1466" s="17"/>
      <c r="L1466" s="17"/>
    </row>
    <row r="1467" spans="7:12" x14ac:dyDescent="0.25">
      <c r="G1467" s="17"/>
      <c r="H1467" s="17"/>
      <c r="I1467" s="17"/>
      <c r="J1467" s="17"/>
      <c r="K1467" s="17"/>
      <c r="L1467" s="17"/>
    </row>
    <row r="1468" spans="7:12" x14ac:dyDescent="0.25">
      <c r="G1468" s="17"/>
      <c r="H1468" s="17"/>
      <c r="I1468" s="17"/>
      <c r="J1468" s="17"/>
      <c r="K1468" s="17"/>
      <c r="L1468" s="17"/>
    </row>
    <row r="1469" spans="7:12" x14ac:dyDescent="0.25">
      <c r="G1469" s="17"/>
      <c r="H1469" s="17"/>
      <c r="I1469" s="17"/>
      <c r="J1469" s="17"/>
      <c r="K1469" s="17"/>
      <c r="L1469" s="17"/>
    </row>
    <row r="1470" spans="7:12" x14ac:dyDescent="0.25">
      <c r="G1470" s="17"/>
      <c r="H1470" s="17"/>
      <c r="I1470" s="17"/>
      <c r="J1470" s="17"/>
      <c r="K1470" s="17"/>
      <c r="L1470" s="17"/>
    </row>
    <row r="1471" spans="7:12" x14ac:dyDescent="0.25">
      <c r="G1471" s="17"/>
      <c r="H1471" s="17"/>
      <c r="I1471" s="17"/>
      <c r="J1471" s="17"/>
      <c r="K1471" s="17"/>
      <c r="L1471" s="17"/>
    </row>
    <row r="1472" spans="7:12" x14ac:dyDescent="0.25">
      <c r="G1472" s="17"/>
      <c r="H1472" s="17"/>
      <c r="I1472" s="17"/>
      <c r="J1472" s="17"/>
      <c r="K1472" s="17"/>
      <c r="L1472" s="17"/>
    </row>
    <row r="1473" spans="7:12" x14ac:dyDescent="0.25">
      <c r="G1473" s="17"/>
      <c r="H1473" s="17"/>
      <c r="I1473" s="17"/>
      <c r="J1473" s="17"/>
      <c r="K1473" s="17"/>
      <c r="L1473" s="17"/>
    </row>
    <row r="1474" spans="7:12" x14ac:dyDescent="0.25">
      <c r="G1474" s="17"/>
      <c r="H1474" s="17"/>
      <c r="I1474" s="17"/>
      <c r="J1474" s="17"/>
      <c r="K1474" s="17"/>
      <c r="L1474" s="17"/>
    </row>
    <row r="1475" spans="7:12" x14ac:dyDescent="0.25">
      <c r="G1475" s="17"/>
      <c r="H1475" s="17"/>
      <c r="I1475" s="17"/>
      <c r="J1475" s="17"/>
      <c r="K1475" s="17"/>
      <c r="L1475" s="17"/>
    </row>
    <row r="1476" spans="7:12" x14ac:dyDescent="0.25">
      <c r="G1476" s="17"/>
      <c r="H1476" s="17"/>
      <c r="I1476" s="17"/>
      <c r="J1476" s="17"/>
      <c r="K1476" s="17"/>
      <c r="L1476" s="17"/>
    </row>
    <row r="1477" spans="7:12" x14ac:dyDescent="0.25">
      <c r="G1477" s="17"/>
      <c r="H1477" s="17"/>
      <c r="I1477" s="17"/>
      <c r="J1477" s="17"/>
      <c r="K1477" s="17"/>
      <c r="L1477" s="17"/>
    </row>
    <row r="1478" spans="7:12" x14ac:dyDescent="0.25">
      <c r="G1478" s="17"/>
      <c r="H1478" s="17"/>
      <c r="I1478" s="17"/>
      <c r="J1478" s="17"/>
      <c r="K1478" s="17"/>
      <c r="L1478" s="17"/>
    </row>
    <row r="1479" spans="7:12" x14ac:dyDescent="0.25">
      <c r="G1479" s="17"/>
      <c r="H1479" s="17"/>
      <c r="I1479" s="17"/>
      <c r="J1479" s="17"/>
      <c r="K1479" s="17"/>
      <c r="L1479" s="17"/>
    </row>
    <row r="1480" spans="7:12" x14ac:dyDescent="0.25">
      <c r="G1480" s="17"/>
      <c r="H1480" s="17"/>
      <c r="I1480" s="17"/>
      <c r="J1480" s="17"/>
      <c r="K1480" s="17"/>
      <c r="L1480" s="17"/>
    </row>
    <row r="1481" spans="7:12" x14ac:dyDescent="0.25">
      <c r="G1481" s="17"/>
      <c r="H1481" s="17"/>
      <c r="I1481" s="17"/>
      <c r="J1481" s="17"/>
      <c r="K1481" s="17"/>
      <c r="L1481" s="17"/>
    </row>
    <row r="1482" spans="7:12" x14ac:dyDescent="0.25">
      <c r="G1482" s="17"/>
      <c r="H1482" s="17"/>
      <c r="I1482" s="17"/>
      <c r="J1482" s="17"/>
      <c r="K1482" s="17"/>
      <c r="L1482" s="17"/>
    </row>
    <row r="1483" spans="7:12" x14ac:dyDescent="0.25">
      <c r="G1483" s="17"/>
      <c r="H1483" s="17"/>
      <c r="I1483" s="17"/>
      <c r="J1483" s="17"/>
      <c r="K1483" s="17"/>
      <c r="L1483" s="17"/>
    </row>
    <row r="1484" spans="7:12" x14ac:dyDescent="0.25">
      <c r="G1484" s="17"/>
      <c r="H1484" s="17"/>
      <c r="I1484" s="17"/>
      <c r="J1484" s="17"/>
      <c r="K1484" s="17"/>
      <c r="L1484" s="17"/>
    </row>
    <row r="1485" spans="7:12" x14ac:dyDescent="0.25">
      <c r="G1485" s="17"/>
      <c r="H1485" s="17"/>
      <c r="I1485" s="17"/>
      <c r="J1485" s="17"/>
      <c r="K1485" s="17"/>
      <c r="L1485" s="17"/>
    </row>
    <row r="1486" spans="7:12" x14ac:dyDescent="0.25">
      <c r="G1486" s="17"/>
      <c r="H1486" s="17"/>
      <c r="I1486" s="17"/>
      <c r="J1486" s="17"/>
      <c r="K1486" s="17"/>
      <c r="L1486" s="17"/>
    </row>
    <row r="1487" spans="7:12" x14ac:dyDescent="0.25">
      <c r="G1487" s="17"/>
      <c r="H1487" s="17"/>
      <c r="I1487" s="17"/>
      <c r="J1487" s="17"/>
      <c r="K1487" s="17"/>
      <c r="L1487" s="17"/>
    </row>
    <row r="1488" spans="7:12" x14ac:dyDescent="0.25">
      <c r="G1488" s="17"/>
      <c r="H1488" s="17"/>
      <c r="I1488" s="17"/>
      <c r="J1488" s="17"/>
      <c r="K1488" s="17"/>
      <c r="L1488" s="17"/>
    </row>
    <row r="1489" spans="7:12" x14ac:dyDescent="0.25">
      <c r="G1489" s="17"/>
      <c r="H1489" s="17"/>
      <c r="I1489" s="17"/>
      <c r="J1489" s="17"/>
      <c r="K1489" s="17"/>
      <c r="L1489" s="17"/>
    </row>
    <row r="1490" spans="7:12" x14ac:dyDescent="0.25">
      <c r="G1490" s="17"/>
      <c r="H1490" s="17"/>
      <c r="I1490" s="17"/>
      <c r="J1490" s="17"/>
      <c r="K1490" s="17"/>
      <c r="L1490" s="17"/>
    </row>
    <row r="1491" spans="7:12" x14ac:dyDescent="0.25">
      <c r="G1491" s="17"/>
      <c r="H1491" s="17"/>
      <c r="I1491" s="17"/>
      <c r="J1491" s="17"/>
      <c r="K1491" s="17"/>
      <c r="L1491" s="17"/>
    </row>
    <row r="1492" spans="7:12" x14ac:dyDescent="0.25">
      <c r="G1492" s="17"/>
      <c r="H1492" s="17"/>
      <c r="I1492" s="17"/>
      <c r="J1492" s="17"/>
      <c r="K1492" s="17"/>
      <c r="L1492" s="17"/>
    </row>
    <row r="1493" spans="7:12" x14ac:dyDescent="0.25">
      <c r="G1493" s="17"/>
      <c r="H1493" s="17"/>
      <c r="I1493" s="17"/>
      <c r="J1493" s="17"/>
      <c r="K1493" s="17"/>
      <c r="L1493" s="17"/>
    </row>
    <row r="1494" spans="7:12" x14ac:dyDescent="0.25">
      <c r="G1494" s="17"/>
      <c r="H1494" s="17"/>
      <c r="I1494" s="17"/>
      <c r="J1494" s="17"/>
      <c r="K1494" s="17"/>
      <c r="L1494" s="17"/>
    </row>
    <row r="1495" spans="7:12" x14ac:dyDescent="0.25">
      <c r="G1495" s="17"/>
      <c r="H1495" s="17"/>
      <c r="I1495" s="17"/>
      <c r="J1495" s="17"/>
      <c r="K1495" s="17"/>
      <c r="L1495" s="17"/>
    </row>
    <row r="1496" spans="7:12" x14ac:dyDescent="0.25">
      <c r="G1496" s="17"/>
      <c r="H1496" s="17"/>
      <c r="I1496" s="17"/>
      <c r="J1496" s="17"/>
      <c r="K1496" s="17"/>
      <c r="L1496" s="17"/>
    </row>
    <row r="1497" spans="7:12" x14ac:dyDescent="0.25">
      <c r="G1497" s="17"/>
      <c r="H1497" s="17"/>
      <c r="I1497" s="17"/>
      <c r="J1497" s="17"/>
      <c r="K1497" s="17"/>
      <c r="L1497" s="17"/>
    </row>
    <row r="1498" spans="7:12" x14ac:dyDescent="0.25">
      <c r="G1498" s="17"/>
      <c r="H1498" s="17"/>
      <c r="I1498" s="17"/>
      <c r="J1498" s="17"/>
      <c r="K1498" s="17"/>
      <c r="L1498" s="17"/>
    </row>
    <row r="1499" spans="7:12" x14ac:dyDescent="0.25">
      <c r="G1499" s="17"/>
      <c r="H1499" s="17"/>
      <c r="I1499" s="17"/>
      <c r="J1499" s="17"/>
      <c r="K1499" s="17"/>
      <c r="L1499" s="17"/>
    </row>
    <row r="1500" spans="7:12" x14ac:dyDescent="0.25">
      <c r="G1500" s="17"/>
      <c r="H1500" s="17"/>
      <c r="I1500" s="17"/>
      <c r="J1500" s="17"/>
      <c r="K1500" s="17"/>
      <c r="L1500" s="17"/>
    </row>
    <row r="1501" spans="7:12" x14ac:dyDescent="0.25">
      <c r="G1501" s="17"/>
      <c r="H1501" s="17"/>
      <c r="I1501" s="17"/>
      <c r="J1501" s="17"/>
      <c r="K1501" s="17"/>
      <c r="L1501" s="17"/>
    </row>
    <row r="1502" spans="7:12" x14ac:dyDescent="0.25">
      <c r="G1502" s="17"/>
      <c r="H1502" s="17"/>
      <c r="I1502" s="17"/>
      <c r="J1502" s="17"/>
      <c r="K1502" s="17"/>
      <c r="L1502" s="17"/>
    </row>
    <row r="1503" spans="7:12" x14ac:dyDescent="0.25">
      <c r="G1503" s="17"/>
      <c r="H1503" s="17"/>
      <c r="I1503" s="17"/>
      <c r="J1503" s="17"/>
      <c r="K1503" s="17"/>
      <c r="L1503" s="17"/>
    </row>
    <row r="1504" spans="7:12" x14ac:dyDescent="0.25">
      <c r="G1504" s="17"/>
      <c r="H1504" s="17"/>
      <c r="I1504" s="17"/>
      <c r="J1504" s="17"/>
      <c r="K1504" s="17"/>
      <c r="L1504" s="17"/>
    </row>
    <row r="1505" spans="7:12" x14ac:dyDescent="0.25">
      <c r="G1505" s="17"/>
      <c r="H1505" s="17"/>
      <c r="I1505" s="17"/>
      <c r="J1505" s="17"/>
      <c r="K1505" s="17"/>
      <c r="L1505" s="17"/>
    </row>
    <row r="1506" spans="7:12" x14ac:dyDescent="0.25">
      <c r="G1506" s="17"/>
      <c r="H1506" s="17"/>
      <c r="I1506" s="17"/>
      <c r="J1506" s="17"/>
      <c r="K1506" s="17"/>
      <c r="L1506" s="17"/>
    </row>
    <row r="1507" spans="7:12" x14ac:dyDescent="0.25">
      <c r="G1507" s="17"/>
      <c r="H1507" s="17"/>
      <c r="I1507" s="17"/>
      <c r="J1507" s="17"/>
      <c r="K1507" s="17"/>
      <c r="L1507" s="17"/>
    </row>
    <row r="1508" spans="7:12" x14ac:dyDescent="0.25">
      <c r="G1508" s="17"/>
      <c r="H1508" s="17"/>
      <c r="I1508" s="17"/>
      <c r="J1508" s="17"/>
      <c r="K1508" s="17"/>
      <c r="L1508" s="17"/>
    </row>
    <row r="1509" spans="7:12" x14ac:dyDescent="0.25">
      <c r="G1509" s="17"/>
      <c r="H1509" s="17"/>
      <c r="I1509" s="17"/>
      <c r="J1509" s="17"/>
      <c r="K1509" s="17"/>
      <c r="L1509" s="17"/>
    </row>
    <row r="1510" spans="7:12" x14ac:dyDescent="0.25">
      <c r="G1510" s="17"/>
      <c r="H1510" s="17"/>
      <c r="I1510" s="17"/>
      <c r="J1510" s="17"/>
      <c r="K1510" s="17"/>
      <c r="L1510" s="17"/>
    </row>
    <row r="1511" spans="7:12" x14ac:dyDescent="0.25">
      <c r="G1511" s="17"/>
      <c r="H1511" s="17"/>
      <c r="I1511" s="17"/>
      <c r="J1511" s="17"/>
      <c r="K1511" s="17"/>
      <c r="L1511" s="17"/>
    </row>
    <row r="1512" spans="7:12" x14ac:dyDescent="0.25">
      <c r="G1512" s="17"/>
      <c r="H1512" s="17"/>
      <c r="I1512" s="17"/>
      <c r="J1512" s="17"/>
      <c r="K1512" s="17"/>
      <c r="L1512" s="17"/>
    </row>
    <row r="1513" spans="7:12" x14ac:dyDescent="0.25">
      <c r="G1513" s="17"/>
      <c r="H1513" s="17"/>
      <c r="I1513" s="17"/>
      <c r="J1513" s="17"/>
      <c r="K1513" s="17"/>
      <c r="L1513" s="17"/>
    </row>
    <row r="1514" spans="7:12" x14ac:dyDescent="0.25">
      <c r="G1514" s="17"/>
      <c r="H1514" s="17"/>
      <c r="I1514" s="17"/>
      <c r="J1514" s="17"/>
      <c r="K1514" s="17"/>
      <c r="L1514" s="17"/>
    </row>
    <row r="1515" spans="7:12" x14ac:dyDescent="0.25">
      <c r="G1515" s="17"/>
      <c r="H1515" s="17"/>
      <c r="I1515" s="17"/>
      <c r="J1515" s="17"/>
      <c r="K1515" s="17"/>
      <c r="L1515" s="17"/>
    </row>
    <row r="1516" spans="7:12" x14ac:dyDescent="0.25">
      <c r="G1516" s="17"/>
      <c r="H1516" s="17"/>
      <c r="I1516" s="17"/>
      <c r="J1516" s="17"/>
      <c r="K1516" s="17"/>
      <c r="L1516" s="17"/>
    </row>
    <row r="1517" spans="7:12" x14ac:dyDescent="0.25">
      <c r="G1517" s="17"/>
      <c r="H1517" s="17"/>
      <c r="I1517" s="17"/>
      <c r="J1517" s="17"/>
      <c r="K1517" s="17"/>
      <c r="L1517" s="17"/>
    </row>
    <row r="1518" spans="7:12" x14ac:dyDescent="0.25">
      <c r="G1518" s="17"/>
      <c r="H1518" s="17"/>
      <c r="I1518" s="17"/>
      <c r="J1518" s="17"/>
      <c r="K1518" s="17"/>
      <c r="L1518" s="17"/>
    </row>
    <row r="1519" spans="7:12" x14ac:dyDescent="0.25">
      <c r="G1519" s="17"/>
      <c r="H1519" s="17"/>
      <c r="I1519" s="17"/>
      <c r="J1519" s="17"/>
      <c r="K1519" s="17"/>
      <c r="L1519" s="17"/>
    </row>
    <row r="1520" spans="7:12" x14ac:dyDescent="0.25">
      <c r="G1520" s="17"/>
      <c r="H1520" s="17"/>
      <c r="I1520" s="17"/>
      <c r="J1520" s="17"/>
      <c r="K1520" s="17"/>
      <c r="L1520" s="17"/>
    </row>
    <row r="1521" spans="7:12" x14ac:dyDescent="0.25">
      <c r="G1521" s="17"/>
      <c r="H1521" s="17"/>
      <c r="I1521" s="17"/>
      <c r="J1521" s="17"/>
      <c r="K1521" s="17"/>
      <c r="L1521" s="17"/>
    </row>
    <row r="1522" spans="7:12" x14ac:dyDescent="0.25">
      <c r="G1522" s="17"/>
      <c r="H1522" s="17"/>
      <c r="I1522" s="17"/>
      <c r="J1522" s="17"/>
      <c r="K1522" s="17"/>
      <c r="L1522" s="17"/>
    </row>
    <row r="1523" spans="7:12" x14ac:dyDescent="0.25">
      <c r="G1523" s="17"/>
      <c r="H1523" s="17"/>
      <c r="I1523" s="17"/>
      <c r="J1523" s="17"/>
      <c r="K1523" s="17"/>
      <c r="L1523" s="17"/>
    </row>
    <row r="1524" spans="7:12" x14ac:dyDescent="0.25">
      <c r="G1524" s="17"/>
      <c r="H1524" s="17"/>
      <c r="I1524" s="17"/>
      <c r="J1524" s="17"/>
      <c r="K1524" s="17"/>
      <c r="L1524" s="17"/>
    </row>
    <row r="1525" spans="7:12" x14ac:dyDescent="0.25">
      <c r="G1525" s="17"/>
      <c r="H1525" s="17"/>
      <c r="I1525" s="17"/>
      <c r="J1525" s="17"/>
      <c r="K1525" s="17"/>
      <c r="L1525" s="17"/>
    </row>
    <row r="1526" spans="7:12" x14ac:dyDescent="0.25">
      <c r="G1526" s="17"/>
      <c r="H1526" s="17"/>
      <c r="I1526" s="17"/>
      <c r="J1526" s="17"/>
      <c r="K1526" s="17"/>
      <c r="L1526" s="17"/>
    </row>
    <row r="1527" spans="7:12" x14ac:dyDescent="0.25">
      <c r="G1527" s="17"/>
      <c r="H1527" s="17"/>
      <c r="I1527" s="17"/>
      <c r="J1527" s="17"/>
      <c r="K1527" s="17"/>
      <c r="L1527" s="17"/>
    </row>
    <row r="1528" spans="7:12" x14ac:dyDescent="0.25">
      <c r="G1528" s="17"/>
      <c r="H1528" s="17"/>
      <c r="I1528" s="17"/>
      <c r="J1528" s="17"/>
      <c r="K1528" s="17"/>
      <c r="L1528" s="17"/>
    </row>
    <row r="1529" spans="7:12" x14ac:dyDescent="0.25">
      <c r="G1529" s="17"/>
      <c r="H1529" s="17"/>
      <c r="I1529" s="17"/>
      <c r="J1529" s="17"/>
      <c r="K1529" s="17"/>
      <c r="L1529" s="17"/>
    </row>
    <row r="1530" spans="7:12" x14ac:dyDescent="0.25">
      <c r="G1530" s="17"/>
      <c r="H1530" s="17"/>
      <c r="I1530" s="17"/>
      <c r="J1530" s="17"/>
      <c r="K1530" s="17"/>
      <c r="L1530" s="17"/>
    </row>
    <row r="1531" spans="7:12" x14ac:dyDescent="0.25">
      <c r="G1531" s="17"/>
      <c r="H1531" s="17"/>
      <c r="I1531" s="17"/>
      <c r="J1531" s="17"/>
      <c r="K1531" s="17"/>
      <c r="L1531" s="17"/>
    </row>
    <row r="1532" spans="7:12" x14ac:dyDescent="0.25">
      <c r="G1532" s="17"/>
      <c r="H1532" s="17"/>
      <c r="I1532" s="17"/>
      <c r="J1532" s="17"/>
      <c r="K1532" s="17"/>
      <c r="L1532" s="17"/>
    </row>
    <row r="1533" spans="7:12" x14ac:dyDescent="0.25">
      <c r="G1533" s="17"/>
      <c r="H1533" s="17"/>
      <c r="I1533" s="17"/>
      <c r="J1533" s="17"/>
      <c r="K1533" s="17"/>
      <c r="L1533" s="17"/>
    </row>
    <row r="1534" spans="7:12" x14ac:dyDescent="0.25">
      <c r="G1534" s="17"/>
      <c r="H1534" s="17"/>
      <c r="I1534" s="17"/>
      <c r="J1534" s="17"/>
      <c r="K1534" s="17"/>
      <c r="L1534" s="17"/>
    </row>
    <row r="1535" spans="7:12" x14ac:dyDescent="0.25">
      <c r="G1535" s="17"/>
      <c r="H1535" s="17"/>
      <c r="I1535" s="17"/>
      <c r="J1535" s="17"/>
      <c r="K1535" s="17"/>
      <c r="L1535" s="17"/>
    </row>
    <row r="1536" spans="7:12" x14ac:dyDescent="0.25">
      <c r="G1536" s="17"/>
      <c r="H1536" s="17"/>
      <c r="I1536" s="17"/>
      <c r="J1536" s="17"/>
      <c r="K1536" s="17"/>
      <c r="L1536" s="17"/>
    </row>
    <row r="1537" spans="7:12" x14ac:dyDescent="0.25">
      <c r="G1537" s="17"/>
      <c r="H1537" s="17"/>
      <c r="I1537" s="17"/>
      <c r="J1537" s="17"/>
      <c r="K1537" s="17"/>
      <c r="L1537" s="17"/>
    </row>
    <row r="1538" spans="7:12" x14ac:dyDescent="0.25">
      <c r="G1538" s="17"/>
      <c r="H1538" s="17"/>
      <c r="I1538" s="17"/>
      <c r="J1538" s="17"/>
      <c r="K1538" s="17"/>
      <c r="L1538" s="17"/>
    </row>
    <row r="1539" spans="7:12" x14ac:dyDescent="0.25">
      <c r="G1539" s="17"/>
      <c r="H1539" s="17"/>
      <c r="I1539" s="17"/>
      <c r="J1539" s="17"/>
      <c r="K1539" s="17"/>
      <c r="L1539" s="17"/>
    </row>
    <row r="1540" spans="7:12" x14ac:dyDescent="0.25">
      <c r="G1540" s="17"/>
      <c r="H1540" s="17"/>
      <c r="I1540" s="17"/>
      <c r="J1540" s="17"/>
      <c r="K1540" s="17"/>
      <c r="L1540" s="17"/>
    </row>
    <row r="1541" spans="7:12" x14ac:dyDescent="0.25">
      <c r="G1541" s="17"/>
      <c r="H1541" s="17"/>
      <c r="I1541" s="17"/>
      <c r="J1541" s="17"/>
      <c r="K1541" s="17"/>
      <c r="L1541" s="17"/>
    </row>
    <row r="1542" spans="7:12" x14ac:dyDescent="0.25">
      <c r="G1542" s="17"/>
      <c r="H1542" s="17"/>
      <c r="I1542" s="17"/>
      <c r="J1542" s="17"/>
      <c r="K1542" s="17"/>
      <c r="L1542" s="17"/>
    </row>
    <row r="1543" spans="7:12" x14ac:dyDescent="0.25">
      <c r="G1543" s="17"/>
      <c r="H1543" s="17"/>
      <c r="I1543" s="17"/>
      <c r="J1543" s="17"/>
      <c r="K1543" s="17"/>
      <c r="L1543" s="17"/>
    </row>
    <row r="1544" spans="7:12" x14ac:dyDescent="0.25">
      <c r="G1544" s="17"/>
      <c r="H1544" s="17"/>
      <c r="I1544" s="17"/>
      <c r="J1544" s="17"/>
      <c r="K1544" s="17"/>
      <c r="L1544" s="17"/>
    </row>
    <row r="1545" spans="7:12" x14ac:dyDescent="0.25">
      <c r="G1545" s="17"/>
      <c r="H1545" s="17"/>
      <c r="I1545" s="17"/>
      <c r="J1545" s="17"/>
      <c r="K1545" s="17"/>
      <c r="L1545" s="17"/>
    </row>
    <row r="1546" spans="7:12" x14ac:dyDescent="0.25">
      <c r="G1546" s="17"/>
      <c r="H1546" s="17"/>
      <c r="I1546" s="17"/>
      <c r="J1546" s="17"/>
      <c r="K1546" s="17"/>
      <c r="L1546" s="17"/>
    </row>
    <row r="1547" spans="7:12" x14ac:dyDescent="0.25">
      <c r="G1547" s="17"/>
      <c r="H1547" s="17"/>
      <c r="I1547" s="17"/>
      <c r="J1547" s="17"/>
      <c r="K1547" s="17"/>
      <c r="L1547" s="17"/>
    </row>
    <row r="1548" spans="7:12" x14ac:dyDescent="0.25">
      <c r="G1548" s="17"/>
      <c r="H1548" s="17"/>
      <c r="I1548" s="17"/>
      <c r="J1548" s="17"/>
      <c r="K1548" s="17"/>
      <c r="L1548" s="17"/>
    </row>
    <row r="1549" spans="7:12" x14ac:dyDescent="0.25">
      <c r="G1549" s="17"/>
      <c r="H1549" s="17"/>
      <c r="I1549" s="17"/>
      <c r="J1549" s="17"/>
      <c r="K1549" s="17"/>
      <c r="L1549" s="17"/>
    </row>
    <row r="1550" spans="7:12" x14ac:dyDescent="0.25">
      <c r="G1550" s="17"/>
      <c r="H1550" s="17"/>
      <c r="I1550" s="17"/>
      <c r="J1550" s="17"/>
      <c r="K1550" s="17"/>
      <c r="L1550" s="17"/>
    </row>
    <row r="1551" spans="7:12" x14ac:dyDescent="0.25">
      <c r="G1551" s="17"/>
      <c r="H1551" s="17"/>
      <c r="I1551" s="17"/>
      <c r="J1551" s="17"/>
      <c r="K1551" s="17"/>
      <c r="L1551" s="17"/>
    </row>
    <row r="1552" spans="7:12" x14ac:dyDescent="0.25">
      <c r="G1552" s="17"/>
      <c r="H1552" s="17"/>
      <c r="I1552" s="17"/>
      <c r="J1552" s="17"/>
      <c r="K1552" s="17"/>
      <c r="L1552" s="17"/>
    </row>
    <row r="1553" spans="7:12" x14ac:dyDescent="0.25">
      <c r="G1553" s="17"/>
      <c r="H1553" s="17"/>
      <c r="I1553" s="17"/>
      <c r="J1553" s="17"/>
      <c r="K1553" s="17"/>
      <c r="L1553" s="17"/>
    </row>
    <row r="1554" spans="7:12" x14ac:dyDescent="0.25">
      <c r="G1554" s="17"/>
      <c r="H1554" s="17"/>
      <c r="I1554" s="17"/>
      <c r="J1554" s="17"/>
      <c r="K1554" s="17"/>
      <c r="L1554" s="17"/>
    </row>
    <row r="1555" spans="7:12" x14ac:dyDescent="0.25">
      <c r="G1555" s="17"/>
      <c r="H1555" s="17"/>
      <c r="I1555" s="17"/>
      <c r="J1555" s="17"/>
      <c r="K1555" s="17"/>
      <c r="L1555" s="17"/>
    </row>
    <row r="1556" spans="7:12" x14ac:dyDescent="0.25">
      <c r="G1556" s="17"/>
      <c r="H1556" s="17"/>
      <c r="I1556" s="17"/>
      <c r="J1556" s="17"/>
      <c r="K1556" s="17"/>
      <c r="L1556" s="17"/>
    </row>
    <row r="1557" spans="7:12" x14ac:dyDescent="0.25">
      <c r="G1557" s="17"/>
      <c r="H1557" s="17"/>
      <c r="I1557" s="17"/>
      <c r="J1557" s="17"/>
      <c r="K1557" s="17"/>
      <c r="L1557" s="17"/>
    </row>
    <row r="1558" spans="7:12" x14ac:dyDescent="0.25">
      <c r="G1558" s="17"/>
      <c r="H1558" s="17"/>
      <c r="I1558" s="17"/>
      <c r="J1558" s="17"/>
      <c r="K1558" s="17"/>
      <c r="L1558" s="17"/>
    </row>
    <row r="1559" spans="7:12" x14ac:dyDescent="0.25">
      <c r="G1559" s="17"/>
      <c r="H1559" s="17"/>
      <c r="I1559" s="17"/>
      <c r="J1559" s="17"/>
      <c r="K1559" s="17"/>
      <c r="L1559" s="17"/>
    </row>
    <row r="1560" spans="7:12" x14ac:dyDescent="0.25">
      <c r="G1560" s="17"/>
      <c r="H1560" s="17"/>
      <c r="I1560" s="17"/>
      <c r="J1560" s="17"/>
      <c r="K1560" s="17"/>
      <c r="L1560" s="17"/>
    </row>
    <row r="1561" spans="7:12" x14ac:dyDescent="0.25">
      <c r="G1561" s="17"/>
      <c r="H1561" s="17"/>
      <c r="I1561" s="17"/>
      <c r="J1561" s="17"/>
      <c r="K1561" s="17"/>
      <c r="L1561" s="17"/>
    </row>
    <row r="1562" spans="7:12" x14ac:dyDescent="0.25">
      <c r="G1562" s="17"/>
      <c r="H1562" s="17"/>
      <c r="I1562" s="17"/>
      <c r="J1562" s="17"/>
      <c r="K1562" s="17"/>
      <c r="L1562" s="17"/>
    </row>
    <row r="1563" spans="7:12" x14ac:dyDescent="0.25">
      <c r="G1563" s="17"/>
      <c r="H1563" s="17"/>
      <c r="I1563" s="17"/>
      <c r="J1563" s="17"/>
      <c r="K1563" s="17"/>
      <c r="L1563" s="17"/>
    </row>
    <row r="1564" spans="7:12" x14ac:dyDescent="0.25">
      <c r="G1564" s="17"/>
      <c r="H1564" s="17"/>
      <c r="I1564" s="17"/>
      <c r="J1564" s="17"/>
      <c r="K1564" s="17"/>
      <c r="L1564" s="17"/>
    </row>
    <row r="1565" spans="7:12" x14ac:dyDescent="0.25">
      <c r="G1565" s="17"/>
      <c r="H1565" s="17"/>
      <c r="I1565" s="17"/>
      <c r="J1565" s="17"/>
      <c r="K1565" s="17"/>
      <c r="L1565" s="17"/>
    </row>
    <row r="1566" spans="7:12" x14ac:dyDescent="0.25">
      <c r="G1566" s="17"/>
      <c r="H1566" s="17"/>
      <c r="I1566" s="17"/>
      <c r="J1566" s="17"/>
      <c r="K1566" s="17"/>
      <c r="L1566" s="17"/>
    </row>
    <row r="1567" spans="7:12" x14ac:dyDescent="0.25">
      <c r="G1567" s="17"/>
      <c r="H1567" s="17"/>
      <c r="I1567" s="17"/>
      <c r="J1567" s="17"/>
      <c r="K1567" s="17"/>
      <c r="L1567" s="17"/>
    </row>
    <row r="1568" spans="7:12" x14ac:dyDescent="0.25">
      <c r="G1568" s="17"/>
      <c r="H1568" s="17"/>
      <c r="I1568" s="17"/>
      <c r="J1568" s="17"/>
      <c r="K1568" s="17"/>
      <c r="L1568" s="17"/>
    </row>
    <row r="1569" spans="7:12" x14ac:dyDescent="0.25">
      <c r="G1569" s="17"/>
      <c r="H1569" s="17"/>
      <c r="I1569" s="17"/>
      <c r="J1569" s="17"/>
      <c r="K1569" s="17"/>
      <c r="L1569" s="17"/>
    </row>
    <row r="1570" spans="7:12" x14ac:dyDescent="0.25">
      <c r="G1570" s="17"/>
      <c r="H1570" s="17"/>
      <c r="I1570" s="17"/>
      <c r="J1570" s="17"/>
      <c r="K1570" s="17"/>
      <c r="L1570" s="17"/>
    </row>
    <row r="1571" spans="7:12" x14ac:dyDescent="0.25">
      <c r="G1571" s="17"/>
      <c r="H1571" s="17"/>
      <c r="I1571" s="17"/>
      <c r="J1571" s="17"/>
      <c r="K1571" s="17"/>
      <c r="L1571" s="17"/>
    </row>
    <row r="1572" spans="7:12" x14ac:dyDescent="0.25">
      <c r="G1572" s="17"/>
      <c r="H1572" s="17"/>
      <c r="I1572" s="17"/>
      <c r="J1572" s="17"/>
      <c r="K1572" s="17"/>
      <c r="L1572" s="17"/>
    </row>
    <row r="1573" spans="7:12" x14ac:dyDescent="0.25">
      <c r="G1573" s="17"/>
      <c r="H1573" s="17"/>
      <c r="I1573" s="17"/>
      <c r="J1573" s="17"/>
      <c r="K1573" s="17"/>
      <c r="L1573" s="17"/>
    </row>
    <row r="1574" spans="7:12" x14ac:dyDescent="0.25">
      <c r="G1574" s="17"/>
      <c r="H1574" s="17"/>
      <c r="I1574" s="17"/>
      <c r="J1574" s="17"/>
      <c r="K1574" s="17"/>
      <c r="L1574" s="17"/>
    </row>
    <row r="1575" spans="7:12" x14ac:dyDescent="0.25">
      <c r="G1575" s="17"/>
      <c r="H1575" s="17"/>
      <c r="I1575" s="17"/>
      <c r="J1575" s="17"/>
      <c r="K1575" s="17"/>
      <c r="L1575" s="17"/>
    </row>
    <row r="1576" spans="7:12" x14ac:dyDescent="0.25">
      <c r="G1576" s="17"/>
      <c r="H1576" s="17"/>
      <c r="I1576" s="17"/>
      <c r="J1576" s="17"/>
      <c r="K1576" s="17"/>
      <c r="L1576" s="17"/>
    </row>
    <row r="1577" spans="7:12" x14ac:dyDescent="0.25">
      <c r="G1577" s="17"/>
      <c r="H1577" s="17"/>
      <c r="I1577" s="17"/>
      <c r="J1577" s="17"/>
      <c r="K1577" s="17"/>
      <c r="L1577" s="17"/>
    </row>
    <row r="1578" spans="7:12" x14ac:dyDescent="0.25">
      <c r="G1578" s="17"/>
      <c r="H1578" s="17"/>
      <c r="I1578" s="17"/>
      <c r="J1578" s="17"/>
      <c r="K1578" s="17"/>
      <c r="L1578" s="17"/>
    </row>
    <row r="1579" spans="7:12" x14ac:dyDescent="0.25">
      <c r="G1579" s="17"/>
      <c r="H1579" s="17"/>
      <c r="I1579" s="17"/>
      <c r="J1579" s="17"/>
      <c r="K1579" s="17"/>
      <c r="L1579" s="17"/>
    </row>
    <row r="1580" spans="7:12" x14ac:dyDescent="0.25">
      <c r="G1580" s="17"/>
      <c r="H1580" s="17"/>
      <c r="I1580" s="17"/>
      <c r="J1580" s="17"/>
      <c r="K1580" s="17"/>
      <c r="L1580" s="17"/>
    </row>
    <row r="1581" spans="7:12" x14ac:dyDescent="0.25">
      <c r="G1581" s="17"/>
      <c r="H1581" s="17"/>
      <c r="I1581" s="17"/>
      <c r="J1581" s="17"/>
      <c r="K1581" s="17"/>
      <c r="L1581" s="17"/>
    </row>
    <row r="1582" spans="7:12" x14ac:dyDescent="0.25">
      <c r="G1582" s="17"/>
      <c r="H1582" s="17"/>
      <c r="I1582" s="17"/>
      <c r="J1582" s="17"/>
      <c r="K1582" s="17"/>
      <c r="L1582" s="17"/>
    </row>
    <row r="1583" spans="7:12" x14ac:dyDescent="0.25">
      <c r="G1583" s="17"/>
      <c r="H1583" s="17"/>
      <c r="I1583" s="17"/>
      <c r="J1583" s="17"/>
      <c r="K1583" s="17"/>
      <c r="L1583" s="17"/>
    </row>
    <row r="1584" spans="7:12" x14ac:dyDescent="0.25">
      <c r="G1584" s="17"/>
      <c r="H1584" s="17"/>
      <c r="I1584" s="17"/>
      <c r="J1584" s="17"/>
      <c r="K1584" s="17"/>
      <c r="L1584" s="17"/>
    </row>
    <row r="1585" spans="7:12" x14ac:dyDescent="0.25">
      <c r="G1585" s="17"/>
      <c r="H1585" s="17"/>
      <c r="I1585" s="17"/>
      <c r="J1585" s="17"/>
      <c r="K1585" s="17"/>
      <c r="L1585" s="17"/>
    </row>
    <row r="1586" spans="7:12" x14ac:dyDescent="0.25">
      <c r="G1586" s="17"/>
      <c r="H1586" s="17"/>
      <c r="I1586" s="17"/>
      <c r="J1586" s="17"/>
      <c r="K1586" s="17"/>
      <c r="L1586" s="17"/>
    </row>
    <row r="1587" spans="7:12" x14ac:dyDescent="0.25">
      <c r="G1587" s="17"/>
      <c r="H1587" s="17"/>
      <c r="I1587" s="17"/>
      <c r="J1587" s="17"/>
      <c r="K1587" s="17"/>
      <c r="L1587" s="17"/>
    </row>
    <row r="1588" spans="7:12" x14ac:dyDescent="0.25">
      <c r="G1588" s="17"/>
      <c r="H1588" s="17"/>
      <c r="I1588" s="17"/>
      <c r="J1588" s="17"/>
      <c r="K1588" s="17"/>
      <c r="L1588" s="17"/>
    </row>
    <row r="1589" spans="7:12" x14ac:dyDescent="0.25">
      <c r="G1589" s="17"/>
      <c r="H1589" s="17"/>
      <c r="I1589" s="17"/>
      <c r="J1589" s="17"/>
      <c r="K1589" s="17"/>
      <c r="L1589" s="17"/>
    </row>
    <row r="1590" spans="7:12" x14ac:dyDescent="0.25">
      <c r="G1590" s="17"/>
      <c r="H1590" s="17"/>
      <c r="I1590" s="17"/>
      <c r="J1590" s="17"/>
      <c r="K1590" s="17"/>
      <c r="L1590" s="17"/>
    </row>
    <row r="1591" spans="7:12" x14ac:dyDescent="0.25">
      <c r="G1591" s="17"/>
      <c r="H1591" s="17"/>
      <c r="I1591" s="17"/>
      <c r="J1591" s="17"/>
      <c r="K1591" s="17"/>
      <c r="L1591" s="17"/>
    </row>
    <row r="1592" spans="7:12" x14ac:dyDescent="0.25">
      <c r="G1592" s="17"/>
      <c r="H1592" s="17"/>
      <c r="I1592" s="17"/>
      <c r="J1592" s="17"/>
      <c r="K1592" s="17"/>
      <c r="L1592" s="17"/>
    </row>
    <row r="1593" spans="7:12" x14ac:dyDescent="0.25">
      <c r="G1593" s="17"/>
      <c r="H1593" s="17"/>
      <c r="I1593" s="17"/>
      <c r="J1593" s="17"/>
      <c r="K1593" s="17"/>
      <c r="L1593" s="17"/>
    </row>
    <row r="1594" spans="7:12" x14ac:dyDescent="0.25">
      <c r="G1594" s="17"/>
      <c r="H1594" s="17"/>
      <c r="I1594" s="17"/>
      <c r="J1594" s="17"/>
      <c r="K1594" s="17"/>
      <c r="L1594" s="17"/>
    </row>
    <row r="1595" spans="7:12" x14ac:dyDescent="0.25">
      <c r="G1595" s="17"/>
      <c r="H1595" s="17"/>
      <c r="I1595" s="17"/>
      <c r="J1595" s="17"/>
      <c r="K1595" s="17"/>
      <c r="L1595" s="17"/>
    </row>
    <row r="1596" spans="7:12" x14ac:dyDescent="0.25">
      <c r="G1596" s="17"/>
      <c r="H1596" s="17"/>
      <c r="I1596" s="17"/>
      <c r="J1596" s="17"/>
      <c r="K1596" s="17"/>
      <c r="L1596" s="17"/>
    </row>
    <row r="1597" spans="7:12" x14ac:dyDescent="0.25">
      <c r="G1597" s="17"/>
      <c r="H1597" s="17"/>
      <c r="I1597" s="17"/>
      <c r="J1597" s="17"/>
      <c r="K1597" s="17"/>
      <c r="L1597" s="17"/>
    </row>
    <row r="1598" spans="7:12" x14ac:dyDescent="0.25">
      <c r="G1598" s="17"/>
      <c r="H1598" s="17"/>
      <c r="I1598" s="17"/>
      <c r="J1598" s="17"/>
      <c r="K1598" s="17"/>
      <c r="L1598" s="17"/>
    </row>
    <row r="1599" spans="7:12" x14ac:dyDescent="0.25">
      <c r="G1599" s="17"/>
      <c r="H1599" s="17"/>
      <c r="I1599" s="17"/>
      <c r="J1599" s="17"/>
      <c r="K1599" s="17"/>
      <c r="L1599" s="17"/>
    </row>
    <row r="1600" spans="7:12" x14ac:dyDescent="0.25">
      <c r="G1600" s="17"/>
      <c r="H1600" s="17"/>
      <c r="I1600" s="17"/>
      <c r="J1600" s="17"/>
      <c r="K1600" s="17"/>
      <c r="L1600" s="17"/>
    </row>
    <row r="1601" spans="7:12" x14ac:dyDescent="0.25">
      <c r="G1601" s="17"/>
      <c r="H1601" s="17"/>
      <c r="I1601" s="17"/>
      <c r="J1601" s="17"/>
      <c r="K1601" s="17"/>
      <c r="L1601" s="17"/>
    </row>
    <row r="1602" spans="7:12" x14ac:dyDescent="0.25">
      <c r="G1602" s="17"/>
      <c r="H1602" s="17"/>
      <c r="I1602" s="17"/>
      <c r="J1602" s="17"/>
      <c r="K1602" s="17"/>
      <c r="L1602" s="17"/>
    </row>
    <row r="1603" spans="7:12" x14ac:dyDescent="0.25">
      <c r="G1603" s="17"/>
      <c r="H1603" s="17"/>
      <c r="I1603" s="17"/>
      <c r="J1603" s="17"/>
      <c r="K1603" s="17"/>
      <c r="L1603" s="17"/>
    </row>
    <row r="1604" spans="7:12" x14ac:dyDescent="0.25">
      <c r="G1604" s="17"/>
      <c r="H1604" s="17"/>
      <c r="I1604" s="17"/>
      <c r="J1604" s="17"/>
      <c r="K1604" s="17"/>
      <c r="L1604" s="17"/>
    </row>
    <row r="1605" spans="7:12" x14ac:dyDescent="0.25">
      <c r="G1605" s="17"/>
      <c r="H1605" s="17"/>
      <c r="I1605" s="17"/>
      <c r="J1605" s="17"/>
      <c r="K1605" s="17"/>
      <c r="L1605" s="17"/>
    </row>
    <row r="1606" spans="7:12" x14ac:dyDescent="0.25">
      <c r="G1606" s="17"/>
      <c r="H1606" s="17"/>
      <c r="I1606" s="17"/>
      <c r="J1606" s="17"/>
      <c r="K1606" s="17"/>
      <c r="L1606" s="17"/>
    </row>
    <row r="1607" spans="7:12" x14ac:dyDescent="0.25">
      <c r="G1607" s="17"/>
      <c r="H1607" s="17"/>
      <c r="I1607" s="17"/>
      <c r="J1607" s="17"/>
      <c r="K1607" s="17"/>
      <c r="L1607" s="17"/>
    </row>
    <row r="1608" spans="7:12" x14ac:dyDescent="0.25">
      <c r="G1608" s="17"/>
      <c r="H1608" s="17"/>
      <c r="I1608" s="17"/>
      <c r="J1608" s="17"/>
      <c r="K1608" s="17"/>
      <c r="L1608" s="17"/>
    </row>
    <row r="1609" spans="7:12" x14ac:dyDescent="0.25">
      <c r="G1609" s="17"/>
      <c r="H1609" s="17"/>
      <c r="I1609" s="17"/>
      <c r="J1609" s="17"/>
      <c r="K1609" s="17"/>
      <c r="L1609" s="17"/>
    </row>
    <row r="1610" spans="7:12" x14ac:dyDescent="0.25">
      <c r="G1610" s="17"/>
      <c r="H1610" s="17"/>
      <c r="I1610" s="17"/>
      <c r="J1610" s="17"/>
      <c r="K1610" s="17"/>
      <c r="L1610" s="17"/>
    </row>
    <row r="1611" spans="7:12" x14ac:dyDescent="0.25">
      <c r="G1611" s="17"/>
      <c r="H1611" s="17"/>
      <c r="I1611" s="17"/>
      <c r="J1611" s="17"/>
      <c r="K1611" s="17"/>
      <c r="L1611" s="17"/>
    </row>
    <row r="1612" spans="7:12" x14ac:dyDescent="0.25">
      <c r="G1612" s="17"/>
      <c r="H1612" s="17"/>
      <c r="I1612" s="17"/>
      <c r="J1612" s="17"/>
      <c r="K1612" s="17"/>
      <c r="L1612" s="17"/>
    </row>
    <row r="1613" spans="7:12" x14ac:dyDescent="0.25">
      <c r="G1613" s="17"/>
      <c r="H1613" s="17"/>
      <c r="I1613" s="17"/>
      <c r="J1613" s="17"/>
      <c r="K1613" s="17"/>
      <c r="L1613" s="17"/>
    </row>
    <row r="1614" spans="7:12" x14ac:dyDescent="0.25">
      <c r="G1614" s="17"/>
      <c r="H1614" s="17"/>
      <c r="I1614" s="17"/>
      <c r="J1614" s="17"/>
      <c r="K1614" s="17"/>
      <c r="L1614" s="17"/>
    </row>
    <row r="1615" spans="7:12" x14ac:dyDescent="0.25">
      <c r="G1615" s="17"/>
      <c r="H1615" s="17"/>
      <c r="I1615" s="17"/>
      <c r="J1615" s="17"/>
      <c r="K1615" s="17"/>
      <c r="L1615" s="17"/>
    </row>
    <row r="1616" spans="7:12" x14ac:dyDescent="0.25">
      <c r="G1616" s="17"/>
      <c r="H1616" s="17"/>
      <c r="I1616" s="17"/>
      <c r="J1616" s="17"/>
      <c r="K1616" s="17"/>
      <c r="L1616" s="17"/>
    </row>
    <row r="1617" spans="7:12" x14ac:dyDescent="0.25">
      <c r="G1617" s="17"/>
      <c r="H1617" s="17"/>
      <c r="I1617" s="17"/>
      <c r="J1617" s="17"/>
      <c r="K1617" s="17"/>
      <c r="L1617" s="17"/>
    </row>
    <row r="1618" spans="7:12" x14ac:dyDescent="0.25">
      <c r="G1618" s="17"/>
      <c r="H1618" s="17"/>
      <c r="I1618" s="17"/>
      <c r="J1618" s="17"/>
      <c r="K1618" s="17"/>
      <c r="L1618" s="17"/>
    </row>
    <row r="1619" spans="7:12" x14ac:dyDescent="0.25">
      <c r="G1619" s="17"/>
      <c r="H1619" s="17"/>
      <c r="I1619" s="17"/>
      <c r="J1619" s="17"/>
      <c r="K1619" s="17"/>
      <c r="L1619" s="17"/>
    </row>
    <row r="1620" spans="7:12" x14ac:dyDescent="0.25">
      <c r="G1620" s="17"/>
      <c r="H1620" s="17"/>
      <c r="I1620" s="17"/>
      <c r="J1620" s="17"/>
      <c r="K1620" s="17"/>
      <c r="L1620" s="17"/>
    </row>
    <row r="1621" spans="7:12" x14ac:dyDescent="0.25">
      <c r="G1621" s="17"/>
      <c r="H1621" s="17"/>
      <c r="I1621" s="17"/>
      <c r="J1621" s="17"/>
      <c r="K1621" s="17"/>
      <c r="L1621" s="17"/>
    </row>
    <row r="1622" spans="7:12" x14ac:dyDescent="0.25">
      <c r="G1622" s="17"/>
      <c r="H1622" s="17"/>
      <c r="I1622" s="17"/>
      <c r="J1622" s="17"/>
      <c r="K1622" s="17"/>
      <c r="L1622" s="17"/>
    </row>
    <row r="1623" spans="7:12" x14ac:dyDescent="0.25">
      <c r="G1623" s="17"/>
      <c r="H1623" s="17"/>
      <c r="I1623" s="17"/>
      <c r="J1623" s="17"/>
      <c r="K1623" s="17"/>
      <c r="L1623" s="17"/>
    </row>
    <row r="1624" spans="7:12" x14ac:dyDescent="0.25">
      <c r="G1624" s="17"/>
      <c r="H1624" s="17"/>
      <c r="I1624" s="17"/>
      <c r="J1624" s="17"/>
      <c r="K1624" s="17"/>
      <c r="L1624" s="17"/>
    </row>
    <row r="1625" spans="7:12" x14ac:dyDescent="0.25">
      <c r="G1625" s="17"/>
      <c r="H1625" s="17"/>
      <c r="I1625" s="17"/>
      <c r="J1625" s="17"/>
      <c r="K1625" s="17"/>
      <c r="L1625" s="17"/>
    </row>
    <row r="1626" spans="7:12" x14ac:dyDescent="0.25">
      <c r="G1626" s="17"/>
      <c r="H1626" s="17"/>
      <c r="I1626" s="17"/>
      <c r="J1626" s="17"/>
      <c r="K1626" s="17"/>
      <c r="L1626" s="17"/>
    </row>
    <row r="1627" spans="7:12" x14ac:dyDescent="0.25">
      <c r="G1627" s="17"/>
      <c r="H1627" s="17"/>
      <c r="I1627" s="17"/>
      <c r="J1627" s="17"/>
      <c r="K1627" s="17"/>
      <c r="L1627" s="17"/>
    </row>
    <row r="1628" spans="7:12" x14ac:dyDescent="0.25">
      <c r="G1628" s="17"/>
      <c r="H1628" s="17"/>
      <c r="I1628" s="17"/>
      <c r="J1628" s="17"/>
      <c r="K1628" s="17"/>
      <c r="L1628" s="17"/>
    </row>
    <row r="1629" spans="7:12" x14ac:dyDescent="0.25">
      <c r="G1629" s="17"/>
      <c r="H1629" s="17"/>
      <c r="I1629" s="17"/>
      <c r="J1629" s="17"/>
      <c r="K1629" s="17"/>
      <c r="L1629" s="17"/>
    </row>
    <row r="1630" spans="7:12" x14ac:dyDescent="0.25">
      <c r="G1630" s="17"/>
      <c r="H1630" s="17"/>
      <c r="I1630" s="17"/>
      <c r="J1630" s="17"/>
      <c r="K1630" s="17"/>
      <c r="L1630" s="17"/>
    </row>
    <row r="1631" spans="7:12" x14ac:dyDescent="0.25">
      <c r="G1631" s="17"/>
      <c r="H1631" s="17"/>
      <c r="I1631" s="17"/>
      <c r="J1631" s="17"/>
      <c r="K1631" s="17"/>
      <c r="L1631" s="17"/>
    </row>
    <row r="1632" spans="7:12" x14ac:dyDescent="0.25">
      <c r="G1632" s="17"/>
      <c r="H1632" s="17"/>
      <c r="I1632" s="17"/>
      <c r="J1632" s="17"/>
      <c r="K1632" s="17"/>
      <c r="L1632" s="17"/>
    </row>
    <row r="1633" spans="7:12" x14ac:dyDescent="0.25">
      <c r="G1633" s="17"/>
      <c r="H1633" s="17"/>
      <c r="I1633" s="17"/>
      <c r="J1633" s="17"/>
      <c r="K1633" s="17"/>
      <c r="L1633" s="17"/>
    </row>
    <row r="1634" spans="7:12" x14ac:dyDescent="0.25">
      <c r="G1634" s="17"/>
      <c r="H1634" s="17"/>
      <c r="I1634" s="17"/>
      <c r="J1634" s="17"/>
      <c r="K1634" s="17"/>
      <c r="L1634" s="17"/>
    </row>
    <row r="1635" spans="7:12" x14ac:dyDescent="0.25">
      <c r="G1635" s="17"/>
      <c r="H1635" s="17"/>
      <c r="I1635" s="17"/>
      <c r="J1635" s="17"/>
      <c r="K1635" s="17"/>
      <c r="L1635" s="17"/>
    </row>
    <row r="1636" spans="7:12" x14ac:dyDescent="0.25">
      <c r="G1636" s="17"/>
      <c r="H1636" s="17"/>
      <c r="I1636" s="17"/>
      <c r="J1636" s="17"/>
      <c r="K1636" s="17"/>
      <c r="L1636" s="17"/>
    </row>
    <row r="1637" spans="7:12" x14ac:dyDescent="0.25">
      <c r="G1637" s="17"/>
      <c r="H1637" s="17"/>
      <c r="I1637" s="17"/>
      <c r="J1637" s="17"/>
      <c r="K1637" s="17"/>
      <c r="L1637" s="17"/>
    </row>
    <row r="1638" spans="7:12" x14ac:dyDescent="0.25">
      <c r="G1638" s="17"/>
      <c r="H1638" s="17"/>
      <c r="I1638" s="17"/>
      <c r="J1638" s="17"/>
      <c r="K1638" s="17"/>
      <c r="L1638" s="17"/>
    </row>
    <row r="1639" spans="7:12" x14ac:dyDescent="0.25">
      <c r="G1639" s="17"/>
      <c r="H1639" s="17"/>
      <c r="I1639" s="17"/>
      <c r="J1639" s="17"/>
      <c r="K1639" s="17"/>
      <c r="L1639" s="17"/>
    </row>
    <row r="1640" spans="7:12" x14ac:dyDescent="0.25">
      <c r="G1640" s="17"/>
      <c r="H1640" s="17"/>
      <c r="I1640" s="17"/>
      <c r="J1640" s="17"/>
      <c r="K1640" s="17"/>
      <c r="L1640" s="17"/>
    </row>
    <row r="1641" spans="7:12" x14ac:dyDescent="0.25">
      <c r="G1641" s="17"/>
      <c r="H1641" s="17"/>
      <c r="I1641" s="17"/>
      <c r="J1641" s="17"/>
      <c r="K1641" s="17"/>
      <c r="L1641" s="17"/>
    </row>
    <row r="1642" spans="7:12" x14ac:dyDescent="0.25">
      <c r="G1642" s="17"/>
      <c r="H1642" s="17"/>
      <c r="I1642" s="17"/>
      <c r="J1642" s="17"/>
      <c r="K1642" s="17"/>
      <c r="L1642" s="17"/>
    </row>
    <row r="1643" spans="7:12" x14ac:dyDescent="0.25">
      <c r="G1643" s="17"/>
      <c r="H1643" s="17"/>
      <c r="I1643" s="17"/>
      <c r="J1643" s="17"/>
      <c r="K1643" s="17"/>
      <c r="L1643" s="17"/>
    </row>
    <row r="1644" spans="7:12" x14ac:dyDescent="0.25">
      <c r="G1644" s="17"/>
      <c r="H1644" s="17"/>
      <c r="I1644" s="17"/>
      <c r="J1644" s="17"/>
      <c r="K1644" s="17"/>
      <c r="L1644" s="17"/>
    </row>
    <row r="1645" spans="7:12" x14ac:dyDescent="0.25">
      <c r="G1645" s="17"/>
      <c r="H1645" s="17"/>
      <c r="I1645" s="17"/>
      <c r="J1645" s="17"/>
      <c r="K1645" s="17"/>
      <c r="L1645" s="17"/>
    </row>
    <row r="1646" spans="7:12" x14ac:dyDescent="0.25">
      <c r="G1646" s="17"/>
      <c r="H1646" s="17"/>
      <c r="I1646" s="17"/>
      <c r="J1646" s="17"/>
      <c r="K1646" s="17"/>
      <c r="L1646" s="17"/>
    </row>
    <row r="1647" spans="7:12" x14ac:dyDescent="0.25">
      <c r="G1647" s="17"/>
      <c r="H1647" s="17"/>
      <c r="I1647" s="17"/>
      <c r="J1647" s="17"/>
      <c r="K1647" s="17"/>
      <c r="L1647" s="17"/>
    </row>
    <row r="1648" spans="7:12" x14ac:dyDescent="0.25">
      <c r="G1648" s="17"/>
      <c r="H1648" s="17"/>
      <c r="I1648" s="17"/>
      <c r="J1648" s="17"/>
      <c r="K1648" s="17"/>
      <c r="L1648" s="17"/>
    </row>
    <row r="1649" spans="7:12" x14ac:dyDescent="0.25">
      <c r="G1649" s="17"/>
      <c r="H1649" s="17"/>
      <c r="I1649" s="17"/>
      <c r="J1649" s="17"/>
      <c r="K1649" s="17"/>
      <c r="L1649" s="17"/>
    </row>
    <row r="1650" spans="7:12" x14ac:dyDescent="0.25">
      <c r="G1650" s="17"/>
      <c r="H1650" s="17"/>
      <c r="I1650" s="17"/>
      <c r="J1650" s="17"/>
      <c r="K1650" s="17"/>
      <c r="L1650" s="17"/>
    </row>
    <row r="1651" spans="7:12" x14ac:dyDescent="0.25">
      <c r="G1651" s="17"/>
      <c r="H1651" s="17"/>
      <c r="I1651" s="17"/>
      <c r="J1651" s="17"/>
      <c r="K1651" s="17"/>
      <c r="L1651" s="17"/>
    </row>
    <row r="1652" spans="7:12" x14ac:dyDescent="0.25">
      <c r="G1652" s="17"/>
      <c r="H1652" s="17"/>
      <c r="I1652" s="17"/>
      <c r="J1652" s="17"/>
      <c r="K1652" s="17"/>
      <c r="L1652" s="17"/>
    </row>
    <row r="1653" spans="7:12" x14ac:dyDescent="0.25">
      <c r="G1653" s="17"/>
      <c r="H1653" s="17"/>
      <c r="I1653" s="17"/>
      <c r="J1653" s="17"/>
      <c r="K1653" s="17"/>
      <c r="L1653" s="17"/>
    </row>
    <row r="1654" spans="7:12" x14ac:dyDescent="0.25">
      <c r="G1654" s="17"/>
      <c r="H1654" s="17"/>
      <c r="I1654" s="17"/>
      <c r="J1654" s="17"/>
      <c r="K1654" s="17"/>
      <c r="L1654" s="17"/>
    </row>
    <row r="1655" spans="7:12" x14ac:dyDescent="0.25">
      <c r="G1655" s="17"/>
      <c r="H1655" s="17"/>
      <c r="I1655" s="17"/>
      <c r="J1655" s="17"/>
      <c r="K1655" s="17"/>
      <c r="L1655" s="17"/>
    </row>
    <row r="1656" spans="7:12" x14ac:dyDescent="0.25">
      <c r="G1656" s="17"/>
      <c r="H1656" s="17"/>
      <c r="I1656" s="17"/>
      <c r="J1656" s="17"/>
      <c r="K1656" s="17"/>
      <c r="L1656" s="17"/>
    </row>
    <row r="1657" spans="7:12" x14ac:dyDescent="0.25">
      <c r="G1657" s="17"/>
      <c r="H1657" s="17"/>
      <c r="I1657" s="17"/>
      <c r="J1657" s="17"/>
      <c r="K1657" s="17"/>
      <c r="L1657" s="17"/>
    </row>
    <row r="1658" spans="7:12" x14ac:dyDescent="0.25">
      <c r="G1658" s="17"/>
      <c r="H1658" s="17"/>
      <c r="I1658" s="17"/>
      <c r="J1658" s="17"/>
      <c r="K1658" s="17"/>
      <c r="L1658" s="17"/>
    </row>
    <row r="1659" spans="7:12" x14ac:dyDescent="0.25">
      <c r="G1659" s="17"/>
      <c r="H1659" s="17"/>
      <c r="I1659" s="17"/>
      <c r="J1659" s="17"/>
      <c r="K1659" s="17"/>
      <c r="L1659" s="17"/>
    </row>
    <row r="1660" spans="7:12" x14ac:dyDescent="0.25">
      <c r="G1660" s="17"/>
      <c r="H1660" s="17"/>
      <c r="I1660" s="17"/>
      <c r="J1660" s="17"/>
      <c r="K1660" s="17"/>
      <c r="L1660" s="17"/>
    </row>
    <row r="1661" spans="7:12" x14ac:dyDescent="0.25">
      <c r="G1661" s="17"/>
      <c r="H1661" s="17"/>
      <c r="I1661" s="17"/>
      <c r="J1661" s="17"/>
      <c r="K1661" s="17"/>
      <c r="L1661" s="17"/>
    </row>
    <row r="1662" spans="7:12" x14ac:dyDescent="0.25">
      <c r="G1662" s="17"/>
      <c r="H1662" s="17"/>
      <c r="I1662" s="17"/>
      <c r="J1662" s="17"/>
      <c r="K1662" s="17"/>
      <c r="L1662" s="17"/>
    </row>
    <row r="1663" spans="7:12" x14ac:dyDescent="0.25">
      <c r="G1663" s="17"/>
      <c r="H1663" s="17"/>
      <c r="I1663" s="17"/>
      <c r="J1663" s="17"/>
      <c r="K1663" s="17"/>
      <c r="L1663" s="17"/>
    </row>
    <row r="1664" spans="7:12" x14ac:dyDescent="0.25">
      <c r="G1664" s="17"/>
      <c r="H1664" s="17"/>
      <c r="I1664" s="17"/>
      <c r="J1664" s="17"/>
      <c r="K1664" s="17"/>
      <c r="L1664" s="17"/>
    </row>
    <row r="1665" spans="7:12" x14ac:dyDescent="0.25">
      <c r="G1665" s="17"/>
      <c r="H1665" s="17"/>
      <c r="I1665" s="17"/>
      <c r="J1665" s="17"/>
      <c r="K1665" s="17"/>
      <c r="L1665" s="17"/>
    </row>
    <row r="1666" spans="7:12" x14ac:dyDescent="0.25">
      <c r="G1666" s="17"/>
      <c r="H1666" s="17"/>
      <c r="I1666" s="17"/>
      <c r="J1666" s="17"/>
      <c r="K1666" s="17"/>
      <c r="L1666" s="17"/>
    </row>
    <row r="1667" spans="7:12" x14ac:dyDescent="0.25">
      <c r="G1667" s="17"/>
      <c r="H1667" s="17"/>
      <c r="I1667" s="17"/>
      <c r="J1667" s="17"/>
      <c r="K1667" s="17"/>
      <c r="L1667" s="17"/>
    </row>
    <row r="1668" spans="7:12" x14ac:dyDescent="0.25">
      <c r="G1668" s="17"/>
      <c r="H1668" s="17"/>
      <c r="I1668" s="17"/>
      <c r="J1668" s="17"/>
      <c r="K1668" s="17"/>
      <c r="L1668" s="17"/>
    </row>
    <row r="1669" spans="7:12" x14ac:dyDescent="0.25">
      <c r="G1669" s="17"/>
      <c r="H1669" s="17"/>
      <c r="I1669" s="17"/>
      <c r="J1669" s="17"/>
      <c r="K1669" s="17"/>
      <c r="L1669" s="17"/>
    </row>
    <row r="1670" spans="7:12" x14ac:dyDescent="0.25">
      <c r="G1670" s="17"/>
      <c r="H1670" s="17"/>
      <c r="I1670" s="17"/>
      <c r="J1670" s="17"/>
      <c r="K1670" s="17"/>
      <c r="L1670" s="17"/>
    </row>
    <row r="1671" spans="7:12" x14ac:dyDescent="0.25">
      <c r="G1671" s="17"/>
      <c r="H1671" s="17"/>
      <c r="I1671" s="17"/>
      <c r="J1671" s="17"/>
      <c r="K1671" s="17"/>
      <c r="L1671" s="17"/>
    </row>
    <row r="1672" spans="7:12" x14ac:dyDescent="0.25">
      <c r="G1672" s="17"/>
      <c r="H1672" s="17"/>
      <c r="I1672" s="17"/>
      <c r="J1672" s="17"/>
      <c r="K1672" s="17"/>
      <c r="L1672" s="17"/>
    </row>
    <row r="1673" spans="7:12" x14ac:dyDescent="0.25">
      <c r="G1673" s="17"/>
      <c r="H1673" s="17"/>
      <c r="I1673" s="17"/>
      <c r="J1673" s="17"/>
      <c r="K1673" s="17"/>
      <c r="L1673" s="17"/>
    </row>
    <row r="1674" spans="7:12" x14ac:dyDescent="0.25">
      <c r="G1674" s="17"/>
      <c r="H1674" s="17"/>
      <c r="I1674" s="17"/>
      <c r="J1674" s="17"/>
      <c r="K1674" s="17"/>
      <c r="L1674" s="17"/>
    </row>
    <row r="1675" spans="7:12" x14ac:dyDescent="0.25">
      <c r="G1675" s="17"/>
      <c r="H1675" s="17"/>
      <c r="I1675" s="17"/>
      <c r="J1675" s="17"/>
      <c r="K1675" s="17"/>
      <c r="L1675" s="17"/>
    </row>
    <row r="1676" spans="7:12" x14ac:dyDescent="0.25">
      <c r="G1676" s="17"/>
      <c r="H1676" s="17"/>
      <c r="I1676" s="17"/>
      <c r="J1676" s="17"/>
      <c r="K1676" s="17"/>
      <c r="L1676" s="17"/>
    </row>
    <row r="1677" spans="7:12" x14ac:dyDescent="0.25">
      <c r="G1677" s="17"/>
      <c r="H1677" s="17"/>
      <c r="I1677" s="17"/>
      <c r="J1677" s="17"/>
      <c r="K1677" s="17"/>
      <c r="L1677" s="17"/>
    </row>
    <row r="1678" spans="7:12" x14ac:dyDescent="0.25">
      <c r="G1678" s="17"/>
      <c r="H1678" s="17"/>
      <c r="I1678" s="17"/>
      <c r="J1678" s="17"/>
      <c r="K1678" s="17"/>
      <c r="L1678" s="17"/>
    </row>
    <row r="1679" spans="7:12" x14ac:dyDescent="0.25">
      <c r="G1679" s="17"/>
      <c r="H1679" s="17"/>
      <c r="I1679" s="17"/>
      <c r="J1679" s="17"/>
      <c r="K1679" s="17"/>
      <c r="L1679" s="17"/>
    </row>
    <row r="1680" spans="7:12" x14ac:dyDescent="0.25">
      <c r="G1680" s="17"/>
      <c r="H1680" s="17"/>
      <c r="I1680" s="17"/>
      <c r="J1680" s="17"/>
      <c r="K1680" s="17"/>
      <c r="L1680" s="17"/>
    </row>
    <row r="1681" spans="7:12" x14ac:dyDescent="0.25">
      <c r="G1681" s="17"/>
      <c r="H1681" s="17"/>
      <c r="I1681" s="17"/>
      <c r="J1681" s="17"/>
      <c r="K1681" s="17"/>
      <c r="L1681" s="17"/>
    </row>
    <row r="1682" spans="7:12" x14ac:dyDescent="0.25">
      <c r="G1682" s="17"/>
      <c r="H1682" s="17"/>
      <c r="I1682" s="17"/>
      <c r="J1682" s="17"/>
      <c r="K1682" s="17"/>
      <c r="L1682" s="17"/>
    </row>
    <row r="1683" spans="7:12" x14ac:dyDescent="0.25">
      <c r="G1683" s="17"/>
      <c r="H1683" s="17"/>
      <c r="I1683" s="17"/>
      <c r="J1683" s="17"/>
      <c r="K1683" s="17"/>
      <c r="L1683" s="17"/>
    </row>
    <row r="1684" spans="7:12" x14ac:dyDescent="0.25">
      <c r="G1684" s="17"/>
      <c r="H1684" s="17"/>
      <c r="I1684" s="17"/>
      <c r="J1684" s="17"/>
      <c r="K1684" s="17"/>
      <c r="L1684" s="17"/>
    </row>
    <row r="1685" spans="7:12" x14ac:dyDescent="0.25">
      <c r="G1685" s="17"/>
      <c r="H1685" s="17"/>
      <c r="I1685" s="17"/>
      <c r="J1685" s="17"/>
      <c r="K1685" s="17"/>
      <c r="L1685" s="17"/>
    </row>
    <row r="1686" spans="7:12" x14ac:dyDescent="0.25">
      <c r="G1686" s="17"/>
      <c r="H1686" s="17"/>
      <c r="I1686" s="17"/>
      <c r="J1686" s="17"/>
      <c r="K1686" s="17"/>
      <c r="L1686" s="17"/>
    </row>
    <row r="1687" spans="7:12" x14ac:dyDescent="0.25">
      <c r="G1687" s="17"/>
      <c r="H1687" s="17"/>
      <c r="I1687" s="17"/>
      <c r="J1687" s="17"/>
      <c r="K1687" s="17"/>
      <c r="L1687" s="17"/>
    </row>
    <row r="1688" spans="7:12" x14ac:dyDescent="0.25">
      <c r="G1688" s="17"/>
      <c r="H1688" s="17"/>
      <c r="I1688" s="17"/>
      <c r="J1688" s="17"/>
      <c r="K1688" s="17"/>
      <c r="L1688" s="17"/>
    </row>
    <row r="1689" spans="7:12" x14ac:dyDescent="0.25">
      <c r="G1689" s="17"/>
      <c r="H1689" s="17"/>
      <c r="I1689" s="17"/>
      <c r="J1689" s="17"/>
      <c r="K1689" s="17"/>
      <c r="L1689" s="17"/>
    </row>
    <row r="1690" spans="7:12" x14ac:dyDescent="0.25">
      <c r="G1690" s="17"/>
      <c r="H1690" s="17"/>
      <c r="I1690" s="17"/>
      <c r="J1690" s="17"/>
      <c r="K1690" s="17"/>
      <c r="L1690" s="17"/>
    </row>
    <row r="1691" spans="7:12" x14ac:dyDescent="0.25">
      <c r="G1691" s="17"/>
      <c r="H1691" s="17"/>
      <c r="I1691" s="17"/>
      <c r="J1691" s="17"/>
      <c r="K1691" s="17"/>
      <c r="L1691" s="17"/>
    </row>
    <row r="1692" spans="7:12" x14ac:dyDescent="0.25">
      <c r="G1692" s="17"/>
      <c r="H1692" s="17"/>
      <c r="I1692" s="17"/>
      <c r="J1692" s="17"/>
      <c r="K1692" s="17"/>
      <c r="L1692" s="17"/>
    </row>
    <row r="1693" spans="7:12" x14ac:dyDescent="0.25">
      <c r="G1693" s="17"/>
      <c r="H1693" s="17"/>
      <c r="I1693" s="17"/>
      <c r="J1693" s="17"/>
      <c r="K1693" s="17"/>
      <c r="L1693" s="17"/>
    </row>
    <row r="1694" spans="7:12" x14ac:dyDescent="0.25">
      <c r="G1694" s="17"/>
      <c r="H1694" s="17"/>
      <c r="I1694" s="17"/>
      <c r="J1694" s="17"/>
      <c r="K1694" s="17"/>
      <c r="L1694" s="17"/>
    </row>
    <row r="1695" spans="7:12" x14ac:dyDescent="0.25">
      <c r="G1695" s="17"/>
      <c r="H1695" s="17"/>
      <c r="I1695" s="17"/>
      <c r="J1695" s="17"/>
      <c r="K1695" s="17"/>
      <c r="L1695" s="17"/>
    </row>
    <row r="1696" spans="7:12" x14ac:dyDescent="0.25">
      <c r="G1696" s="17"/>
      <c r="H1696" s="17"/>
      <c r="I1696" s="17"/>
      <c r="J1696" s="17"/>
      <c r="K1696" s="17"/>
      <c r="L1696" s="17"/>
    </row>
    <row r="1697" spans="7:12" x14ac:dyDescent="0.25">
      <c r="G1697" s="17"/>
      <c r="H1697" s="17"/>
      <c r="I1697" s="17"/>
      <c r="J1697" s="17"/>
      <c r="K1697" s="17"/>
      <c r="L1697" s="17"/>
    </row>
    <row r="1698" spans="7:12" x14ac:dyDescent="0.25">
      <c r="G1698" s="17"/>
      <c r="H1698" s="17"/>
      <c r="I1698" s="17"/>
      <c r="J1698" s="17"/>
      <c r="K1698" s="17"/>
      <c r="L1698" s="17"/>
    </row>
    <row r="1699" spans="7:12" x14ac:dyDescent="0.25">
      <c r="G1699" s="17"/>
      <c r="H1699" s="17"/>
      <c r="I1699" s="17"/>
      <c r="J1699" s="17"/>
      <c r="K1699" s="17"/>
      <c r="L1699" s="17"/>
    </row>
    <row r="1700" spans="7:12" x14ac:dyDescent="0.25">
      <c r="G1700" s="17"/>
      <c r="H1700" s="17"/>
      <c r="I1700" s="17"/>
      <c r="J1700" s="17"/>
      <c r="K1700" s="17"/>
      <c r="L1700" s="17"/>
    </row>
    <row r="1701" spans="7:12" x14ac:dyDescent="0.25">
      <c r="G1701" s="17"/>
      <c r="H1701" s="17"/>
      <c r="I1701" s="17"/>
      <c r="J1701" s="17"/>
      <c r="K1701" s="17"/>
      <c r="L1701" s="17"/>
    </row>
    <row r="1702" spans="7:12" x14ac:dyDescent="0.25">
      <c r="G1702" s="17"/>
      <c r="H1702" s="17"/>
      <c r="I1702" s="17"/>
      <c r="J1702" s="17"/>
      <c r="K1702" s="17"/>
      <c r="L1702" s="17"/>
    </row>
    <row r="1703" spans="7:12" x14ac:dyDescent="0.25">
      <c r="G1703" s="17"/>
      <c r="H1703" s="17"/>
      <c r="I1703" s="17"/>
      <c r="J1703" s="17"/>
      <c r="K1703" s="17"/>
      <c r="L1703" s="17"/>
    </row>
    <row r="1704" spans="7:12" x14ac:dyDescent="0.25">
      <c r="G1704" s="17"/>
      <c r="H1704" s="17"/>
      <c r="I1704" s="17"/>
      <c r="J1704" s="17"/>
      <c r="K1704" s="17"/>
      <c r="L1704" s="17"/>
    </row>
    <row r="1705" spans="7:12" x14ac:dyDescent="0.25">
      <c r="G1705" s="17"/>
      <c r="H1705" s="17"/>
      <c r="I1705" s="17"/>
      <c r="J1705" s="17"/>
      <c r="K1705" s="17"/>
      <c r="L1705" s="17"/>
    </row>
    <row r="1706" spans="7:12" x14ac:dyDescent="0.25">
      <c r="G1706" s="17"/>
      <c r="H1706" s="17"/>
      <c r="I1706" s="17"/>
      <c r="J1706" s="17"/>
      <c r="K1706" s="17"/>
      <c r="L1706" s="17"/>
    </row>
    <row r="1707" spans="7:12" x14ac:dyDescent="0.25">
      <c r="G1707" s="17"/>
      <c r="H1707" s="17"/>
      <c r="I1707" s="17"/>
      <c r="J1707" s="17"/>
      <c r="K1707" s="17"/>
      <c r="L1707" s="17"/>
    </row>
    <row r="1708" spans="7:12" x14ac:dyDescent="0.25">
      <c r="G1708" s="17"/>
      <c r="H1708" s="17"/>
      <c r="I1708" s="17"/>
      <c r="J1708" s="17"/>
      <c r="K1708" s="17"/>
      <c r="L1708" s="17"/>
    </row>
    <row r="1709" spans="7:12" x14ac:dyDescent="0.25">
      <c r="G1709" s="17"/>
      <c r="H1709" s="17"/>
      <c r="I1709" s="17"/>
      <c r="J1709" s="17"/>
      <c r="K1709" s="17"/>
      <c r="L1709" s="17"/>
    </row>
    <row r="1710" spans="7:12" x14ac:dyDescent="0.25">
      <c r="G1710" s="17"/>
      <c r="H1710" s="17"/>
      <c r="I1710" s="17"/>
      <c r="J1710" s="17"/>
      <c r="K1710" s="17"/>
      <c r="L1710" s="17"/>
    </row>
    <row r="1711" spans="7:12" x14ac:dyDescent="0.25">
      <c r="G1711" s="17"/>
      <c r="H1711" s="17"/>
      <c r="I1711" s="17"/>
      <c r="J1711" s="17"/>
      <c r="K1711" s="17"/>
      <c r="L1711" s="17"/>
    </row>
    <row r="1712" spans="7:12" x14ac:dyDescent="0.25">
      <c r="G1712" s="17"/>
      <c r="H1712" s="17"/>
      <c r="I1712" s="17"/>
      <c r="J1712" s="17"/>
      <c r="K1712" s="17"/>
      <c r="L1712" s="17"/>
    </row>
    <row r="1713" spans="7:12" x14ac:dyDescent="0.25">
      <c r="G1713" s="17"/>
      <c r="H1713" s="17"/>
      <c r="I1713" s="17"/>
      <c r="J1713" s="17"/>
      <c r="K1713" s="17"/>
      <c r="L1713" s="17"/>
    </row>
    <row r="1714" spans="7:12" x14ac:dyDescent="0.25">
      <c r="G1714" s="17"/>
      <c r="H1714" s="17"/>
      <c r="I1714" s="17"/>
      <c r="J1714" s="17"/>
      <c r="K1714" s="17"/>
      <c r="L1714" s="17"/>
    </row>
    <row r="1715" spans="7:12" x14ac:dyDescent="0.25">
      <c r="G1715" s="17"/>
      <c r="H1715" s="17"/>
      <c r="I1715" s="17"/>
      <c r="J1715" s="17"/>
      <c r="K1715" s="17"/>
      <c r="L1715" s="17"/>
    </row>
    <row r="1716" spans="7:12" x14ac:dyDescent="0.25">
      <c r="G1716" s="17"/>
      <c r="H1716" s="17"/>
      <c r="I1716" s="17"/>
      <c r="J1716" s="17"/>
      <c r="K1716" s="17"/>
      <c r="L1716" s="17"/>
    </row>
    <row r="1717" spans="7:12" x14ac:dyDescent="0.25">
      <c r="G1717" s="17"/>
      <c r="H1717" s="17"/>
      <c r="I1717" s="17"/>
      <c r="J1717" s="17"/>
      <c r="K1717" s="17"/>
      <c r="L1717" s="17"/>
    </row>
    <row r="1718" spans="7:12" x14ac:dyDescent="0.25">
      <c r="G1718" s="17"/>
      <c r="H1718" s="17"/>
      <c r="I1718" s="17"/>
      <c r="J1718" s="17"/>
      <c r="K1718" s="17"/>
      <c r="L1718" s="17"/>
    </row>
    <row r="1719" spans="7:12" x14ac:dyDescent="0.25">
      <c r="G1719" s="17"/>
      <c r="H1719" s="17"/>
      <c r="I1719" s="17"/>
      <c r="J1719" s="17"/>
      <c r="K1719" s="17"/>
      <c r="L1719" s="17"/>
    </row>
    <row r="1720" spans="7:12" x14ac:dyDescent="0.25">
      <c r="G1720" s="17"/>
      <c r="H1720" s="17"/>
      <c r="I1720" s="17"/>
      <c r="J1720" s="17"/>
      <c r="K1720" s="17"/>
      <c r="L1720" s="17"/>
    </row>
    <row r="1721" spans="7:12" x14ac:dyDescent="0.25">
      <c r="G1721" s="17"/>
      <c r="H1721" s="17"/>
      <c r="I1721" s="17"/>
      <c r="J1721" s="17"/>
      <c r="K1721" s="17"/>
      <c r="L1721" s="17"/>
    </row>
    <row r="1722" spans="7:12" x14ac:dyDescent="0.25">
      <c r="G1722" s="17"/>
      <c r="H1722" s="17"/>
      <c r="I1722" s="17"/>
      <c r="J1722" s="17"/>
      <c r="K1722" s="17"/>
      <c r="L1722" s="17"/>
    </row>
    <row r="1723" spans="7:12" x14ac:dyDescent="0.25">
      <c r="G1723" s="17"/>
      <c r="H1723" s="17"/>
      <c r="I1723" s="17"/>
      <c r="J1723" s="17"/>
      <c r="K1723" s="17"/>
      <c r="L1723" s="17"/>
    </row>
    <row r="1724" spans="7:12" x14ac:dyDescent="0.25">
      <c r="G1724" s="17"/>
      <c r="H1724" s="17"/>
      <c r="I1724" s="17"/>
      <c r="J1724" s="17"/>
      <c r="K1724" s="17"/>
      <c r="L1724" s="17"/>
    </row>
    <row r="1725" spans="7:12" x14ac:dyDescent="0.25">
      <c r="G1725" s="17"/>
      <c r="H1725" s="17"/>
      <c r="I1725" s="17"/>
      <c r="J1725" s="17"/>
      <c r="K1725" s="17"/>
      <c r="L1725" s="17"/>
    </row>
    <row r="1726" spans="7:12" x14ac:dyDescent="0.25">
      <c r="G1726" s="17"/>
      <c r="H1726" s="17"/>
      <c r="I1726" s="17"/>
      <c r="J1726" s="17"/>
      <c r="K1726" s="17"/>
      <c r="L1726" s="17"/>
    </row>
    <row r="1727" spans="7:12" x14ac:dyDescent="0.25">
      <c r="G1727" s="17"/>
      <c r="H1727" s="17"/>
      <c r="I1727" s="17"/>
      <c r="J1727" s="17"/>
      <c r="K1727" s="17"/>
      <c r="L1727" s="17"/>
    </row>
    <row r="1728" spans="7:12" x14ac:dyDescent="0.25">
      <c r="G1728" s="17"/>
      <c r="H1728" s="17"/>
      <c r="I1728" s="17"/>
      <c r="J1728" s="17"/>
      <c r="K1728" s="17"/>
      <c r="L1728" s="17"/>
    </row>
    <row r="1729" spans="7:12" x14ac:dyDescent="0.25">
      <c r="G1729" s="17"/>
      <c r="H1729" s="17"/>
      <c r="I1729" s="17"/>
      <c r="J1729" s="17"/>
      <c r="K1729" s="17"/>
      <c r="L1729" s="17"/>
    </row>
    <row r="1730" spans="7:12" x14ac:dyDescent="0.25">
      <c r="G1730" s="17"/>
      <c r="H1730" s="17"/>
      <c r="I1730" s="17"/>
      <c r="J1730" s="17"/>
      <c r="K1730" s="17"/>
      <c r="L1730" s="17"/>
    </row>
    <row r="1731" spans="7:12" x14ac:dyDescent="0.25">
      <c r="G1731" s="17"/>
      <c r="H1731" s="17"/>
      <c r="I1731" s="17"/>
      <c r="J1731" s="17"/>
      <c r="K1731" s="17"/>
      <c r="L1731" s="17"/>
    </row>
    <row r="1732" spans="7:12" x14ac:dyDescent="0.25">
      <c r="G1732" s="17"/>
      <c r="H1732" s="17"/>
      <c r="I1732" s="17"/>
      <c r="J1732" s="17"/>
      <c r="K1732" s="17"/>
      <c r="L1732" s="17"/>
    </row>
    <row r="1733" spans="7:12" x14ac:dyDescent="0.25">
      <c r="G1733" s="17"/>
      <c r="H1733" s="17"/>
      <c r="I1733" s="17"/>
      <c r="J1733" s="17"/>
      <c r="K1733" s="17"/>
      <c r="L1733" s="17"/>
    </row>
    <row r="1734" spans="7:12" x14ac:dyDescent="0.25">
      <c r="G1734" s="17"/>
      <c r="H1734" s="17"/>
      <c r="I1734" s="17"/>
      <c r="J1734" s="17"/>
      <c r="K1734" s="17"/>
      <c r="L1734" s="17"/>
    </row>
    <row r="1735" spans="7:12" x14ac:dyDescent="0.25">
      <c r="G1735" s="17"/>
      <c r="H1735" s="17"/>
      <c r="I1735" s="17"/>
      <c r="J1735" s="17"/>
      <c r="K1735" s="17"/>
      <c r="L1735" s="17"/>
    </row>
    <row r="1736" spans="7:12" x14ac:dyDescent="0.25">
      <c r="G1736" s="17"/>
      <c r="H1736" s="17"/>
      <c r="I1736" s="17"/>
      <c r="J1736" s="17"/>
      <c r="K1736" s="17"/>
      <c r="L1736" s="17"/>
    </row>
    <row r="1737" spans="7:12" x14ac:dyDescent="0.25">
      <c r="G1737" s="17"/>
      <c r="H1737" s="17"/>
      <c r="I1737" s="17"/>
      <c r="J1737" s="17"/>
      <c r="K1737" s="17"/>
      <c r="L1737" s="17"/>
    </row>
    <row r="1738" spans="7:12" x14ac:dyDescent="0.25">
      <c r="G1738" s="17"/>
      <c r="H1738" s="17"/>
      <c r="I1738" s="17"/>
      <c r="J1738" s="17"/>
      <c r="K1738" s="17"/>
      <c r="L1738" s="17"/>
    </row>
    <row r="1739" spans="7:12" x14ac:dyDescent="0.25">
      <c r="G1739" s="17"/>
      <c r="H1739" s="17"/>
      <c r="I1739" s="17"/>
      <c r="J1739" s="17"/>
      <c r="K1739" s="17"/>
      <c r="L1739" s="17"/>
    </row>
    <row r="1740" spans="7:12" x14ac:dyDescent="0.25">
      <c r="G1740" s="17"/>
      <c r="H1740" s="17"/>
      <c r="I1740" s="17"/>
      <c r="J1740" s="17"/>
      <c r="K1740" s="17"/>
      <c r="L1740" s="17"/>
    </row>
    <row r="1741" spans="7:12" x14ac:dyDescent="0.25">
      <c r="G1741" s="17"/>
      <c r="H1741" s="17"/>
      <c r="I1741" s="17"/>
      <c r="J1741" s="17"/>
      <c r="K1741" s="17"/>
      <c r="L1741" s="17"/>
    </row>
    <row r="1742" spans="7:12" x14ac:dyDescent="0.25">
      <c r="G1742" s="17"/>
      <c r="H1742" s="17"/>
      <c r="I1742" s="17"/>
      <c r="J1742" s="17"/>
      <c r="K1742" s="17"/>
      <c r="L1742" s="17"/>
    </row>
    <row r="1743" spans="7:12" x14ac:dyDescent="0.25">
      <c r="G1743" s="17"/>
      <c r="H1743" s="17"/>
      <c r="I1743" s="17"/>
      <c r="J1743" s="17"/>
      <c r="K1743" s="17"/>
      <c r="L1743" s="17"/>
    </row>
    <row r="1744" spans="7:12" x14ac:dyDescent="0.25">
      <c r="G1744" s="17"/>
      <c r="H1744" s="17"/>
      <c r="I1744" s="17"/>
      <c r="J1744" s="17"/>
      <c r="K1744" s="17"/>
      <c r="L1744" s="17"/>
    </row>
    <row r="1745" spans="7:12" x14ac:dyDescent="0.25">
      <c r="G1745" s="17"/>
      <c r="H1745" s="17"/>
      <c r="I1745" s="17"/>
      <c r="J1745" s="17"/>
      <c r="K1745" s="17"/>
      <c r="L1745" s="17"/>
    </row>
    <row r="1746" spans="7:12" x14ac:dyDescent="0.25">
      <c r="G1746" s="17"/>
      <c r="H1746" s="17"/>
      <c r="I1746" s="17"/>
      <c r="J1746" s="17"/>
      <c r="K1746" s="17"/>
      <c r="L1746" s="17"/>
    </row>
    <row r="1747" spans="7:12" x14ac:dyDescent="0.25">
      <c r="G1747" s="17"/>
      <c r="H1747" s="17"/>
      <c r="I1747" s="17"/>
      <c r="J1747" s="17"/>
      <c r="K1747" s="17"/>
      <c r="L1747" s="17"/>
    </row>
    <row r="1748" spans="7:12" x14ac:dyDescent="0.25">
      <c r="G1748" s="17"/>
      <c r="H1748" s="17"/>
      <c r="I1748" s="17"/>
      <c r="J1748" s="17"/>
      <c r="K1748" s="17"/>
      <c r="L1748" s="17"/>
    </row>
    <row r="1749" spans="7:12" x14ac:dyDescent="0.25">
      <c r="G1749" s="17"/>
      <c r="H1749" s="17"/>
      <c r="I1749" s="17"/>
      <c r="J1749" s="17"/>
      <c r="K1749" s="17"/>
      <c r="L1749" s="17"/>
    </row>
    <row r="1750" spans="7:12" x14ac:dyDescent="0.25">
      <c r="G1750" s="17"/>
      <c r="H1750" s="17"/>
      <c r="I1750" s="17"/>
      <c r="J1750" s="17"/>
      <c r="K1750" s="17"/>
      <c r="L1750" s="17"/>
    </row>
    <row r="1751" spans="7:12" x14ac:dyDescent="0.25">
      <c r="G1751" s="17"/>
      <c r="H1751" s="17"/>
      <c r="I1751" s="17"/>
      <c r="J1751" s="17"/>
      <c r="K1751" s="17"/>
      <c r="L1751" s="17"/>
    </row>
    <row r="1752" spans="7:12" x14ac:dyDescent="0.25">
      <c r="G1752" s="17"/>
      <c r="H1752" s="17"/>
      <c r="I1752" s="17"/>
      <c r="J1752" s="17"/>
      <c r="K1752" s="17"/>
      <c r="L1752" s="17"/>
    </row>
    <row r="1753" spans="7:12" x14ac:dyDescent="0.25">
      <c r="G1753" s="17"/>
      <c r="H1753" s="17"/>
      <c r="I1753" s="17"/>
      <c r="J1753" s="17"/>
      <c r="K1753" s="17"/>
      <c r="L1753" s="17"/>
    </row>
    <row r="1754" spans="7:12" x14ac:dyDescent="0.25">
      <c r="G1754" s="17"/>
      <c r="H1754" s="17"/>
      <c r="I1754" s="17"/>
      <c r="J1754" s="17"/>
      <c r="K1754" s="17"/>
      <c r="L1754" s="17"/>
    </row>
    <row r="1755" spans="7:12" x14ac:dyDescent="0.25">
      <c r="G1755" s="17"/>
      <c r="H1755" s="17"/>
      <c r="I1755" s="17"/>
      <c r="J1755" s="17"/>
      <c r="K1755" s="17"/>
      <c r="L1755" s="17"/>
    </row>
    <row r="1756" spans="7:12" x14ac:dyDescent="0.25">
      <c r="G1756" s="17"/>
      <c r="H1756" s="17"/>
      <c r="I1756" s="17"/>
      <c r="J1756" s="17"/>
      <c r="K1756" s="17"/>
      <c r="L1756" s="17"/>
    </row>
    <row r="1757" spans="7:12" x14ac:dyDescent="0.25">
      <c r="G1757" s="17"/>
      <c r="H1757" s="17"/>
      <c r="I1757" s="17"/>
      <c r="J1757" s="17"/>
      <c r="K1757" s="17"/>
      <c r="L1757" s="17"/>
    </row>
    <row r="1758" spans="7:12" x14ac:dyDescent="0.25">
      <c r="G1758" s="17"/>
      <c r="H1758" s="17"/>
      <c r="I1758" s="17"/>
      <c r="J1758" s="17"/>
      <c r="K1758" s="17"/>
      <c r="L1758" s="17"/>
    </row>
    <row r="1759" spans="7:12" x14ac:dyDescent="0.25">
      <c r="G1759" s="17"/>
      <c r="H1759" s="17"/>
      <c r="I1759" s="17"/>
      <c r="J1759" s="17"/>
      <c r="K1759" s="17"/>
      <c r="L1759" s="17"/>
    </row>
    <row r="1760" spans="7:12" x14ac:dyDescent="0.25">
      <c r="G1760" s="17"/>
      <c r="H1760" s="17"/>
      <c r="I1760" s="17"/>
      <c r="J1760" s="17"/>
      <c r="K1760" s="17"/>
      <c r="L1760" s="17"/>
    </row>
    <row r="1761" spans="7:12" x14ac:dyDescent="0.25">
      <c r="G1761" s="17"/>
      <c r="H1761" s="17"/>
      <c r="I1761" s="17"/>
      <c r="J1761" s="17"/>
      <c r="K1761" s="17"/>
      <c r="L1761" s="17"/>
    </row>
    <row r="1762" spans="7:12" x14ac:dyDescent="0.25">
      <c r="G1762" s="17"/>
      <c r="H1762" s="17"/>
      <c r="I1762" s="17"/>
      <c r="J1762" s="17"/>
      <c r="K1762" s="17"/>
      <c r="L1762" s="17"/>
    </row>
    <row r="1763" spans="7:12" x14ac:dyDescent="0.25">
      <c r="G1763" s="17"/>
      <c r="H1763" s="17"/>
      <c r="I1763" s="17"/>
      <c r="J1763" s="17"/>
      <c r="K1763" s="17"/>
      <c r="L1763" s="17"/>
    </row>
    <row r="1764" spans="7:12" x14ac:dyDescent="0.25">
      <c r="G1764" s="17"/>
      <c r="H1764" s="17"/>
      <c r="I1764" s="17"/>
      <c r="J1764" s="17"/>
      <c r="K1764" s="17"/>
      <c r="L1764" s="17"/>
    </row>
    <row r="1765" spans="7:12" x14ac:dyDescent="0.25">
      <c r="G1765" s="17"/>
      <c r="H1765" s="17"/>
      <c r="I1765" s="17"/>
      <c r="J1765" s="17"/>
      <c r="K1765" s="17"/>
      <c r="L1765" s="17"/>
    </row>
    <row r="1766" spans="7:12" x14ac:dyDescent="0.25">
      <c r="G1766" s="17"/>
      <c r="H1766" s="17"/>
      <c r="I1766" s="17"/>
      <c r="J1766" s="17"/>
      <c r="K1766" s="17"/>
      <c r="L1766" s="17"/>
    </row>
    <row r="1767" spans="7:12" x14ac:dyDescent="0.25">
      <c r="G1767" s="17"/>
      <c r="H1767" s="17"/>
      <c r="I1767" s="17"/>
      <c r="J1767" s="17"/>
      <c r="K1767" s="17"/>
      <c r="L1767" s="17"/>
    </row>
    <row r="1768" spans="7:12" x14ac:dyDescent="0.25">
      <c r="G1768" s="17"/>
      <c r="H1768" s="17"/>
      <c r="I1768" s="17"/>
      <c r="J1768" s="17"/>
      <c r="K1768" s="17"/>
      <c r="L1768" s="17"/>
    </row>
    <row r="1769" spans="7:12" x14ac:dyDescent="0.25">
      <c r="G1769" s="17"/>
      <c r="H1769" s="17"/>
      <c r="I1769" s="17"/>
      <c r="J1769" s="17"/>
      <c r="K1769" s="17"/>
      <c r="L1769" s="17"/>
    </row>
    <row r="1770" spans="7:12" x14ac:dyDescent="0.25">
      <c r="G1770" s="17"/>
      <c r="H1770" s="17"/>
      <c r="I1770" s="17"/>
      <c r="J1770" s="17"/>
      <c r="K1770" s="17"/>
      <c r="L1770" s="17"/>
    </row>
    <row r="1771" spans="7:12" x14ac:dyDescent="0.25">
      <c r="G1771" s="17"/>
      <c r="H1771" s="17"/>
      <c r="I1771" s="17"/>
      <c r="J1771" s="17"/>
      <c r="K1771" s="17"/>
      <c r="L1771" s="17"/>
    </row>
    <row r="1772" spans="7:12" x14ac:dyDescent="0.25">
      <c r="G1772" s="17"/>
      <c r="H1772" s="17"/>
      <c r="I1772" s="17"/>
      <c r="J1772" s="17"/>
      <c r="K1772" s="17"/>
      <c r="L1772" s="17"/>
    </row>
    <row r="1773" spans="7:12" x14ac:dyDescent="0.25">
      <c r="G1773" s="17"/>
      <c r="H1773" s="17"/>
      <c r="I1773" s="17"/>
      <c r="J1773" s="17"/>
      <c r="K1773" s="17"/>
      <c r="L1773" s="17"/>
    </row>
    <row r="1774" spans="7:12" x14ac:dyDescent="0.25">
      <c r="G1774" s="17"/>
      <c r="H1774" s="17"/>
      <c r="I1774" s="17"/>
      <c r="J1774" s="17"/>
      <c r="K1774" s="17"/>
      <c r="L1774" s="17"/>
    </row>
    <row r="1775" spans="7:12" x14ac:dyDescent="0.25">
      <c r="G1775" s="17"/>
      <c r="H1775" s="17"/>
      <c r="I1775" s="17"/>
      <c r="J1775" s="17"/>
      <c r="K1775" s="17"/>
      <c r="L1775" s="17"/>
    </row>
    <row r="1776" spans="7:12" x14ac:dyDescent="0.25">
      <c r="G1776" s="17"/>
      <c r="H1776" s="17"/>
      <c r="I1776" s="17"/>
      <c r="J1776" s="17"/>
      <c r="K1776" s="17"/>
      <c r="L1776" s="17"/>
    </row>
    <row r="1777" spans="7:12" x14ac:dyDescent="0.25">
      <c r="G1777" s="17"/>
      <c r="H1777" s="17"/>
      <c r="I1777" s="17"/>
      <c r="J1777" s="17"/>
      <c r="K1777" s="17"/>
      <c r="L1777" s="17"/>
    </row>
    <row r="1778" spans="7:12" x14ac:dyDescent="0.25">
      <c r="G1778" s="17"/>
      <c r="H1778" s="17"/>
      <c r="I1778" s="17"/>
      <c r="J1778" s="17"/>
      <c r="K1778" s="17"/>
      <c r="L1778" s="17"/>
    </row>
    <row r="1779" spans="7:12" x14ac:dyDescent="0.25">
      <c r="G1779" s="17"/>
      <c r="H1779" s="17"/>
      <c r="I1779" s="17"/>
      <c r="J1779" s="17"/>
      <c r="K1779" s="17"/>
      <c r="L1779" s="17"/>
    </row>
    <row r="1780" spans="7:12" x14ac:dyDescent="0.25">
      <c r="G1780" s="17"/>
      <c r="H1780" s="17"/>
      <c r="I1780" s="17"/>
      <c r="J1780" s="17"/>
      <c r="K1780" s="17"/>
      <c r="L1780" s="17"/>
    </row>
    <row r="1781" spans="7:12" x14ac:dyDescent="0.25">
      <c r="G1781" s="17"/>
      <c r="H1781" s="17"/>
      <c r="I1781" s="17"/>
      <c r="J1781" s="17"/>
      <c r="K1781" s="17"/>
      <c r="L1781" s="17"/>
    </row>
    <row r="1782" spans="7:12" x14ac:dyDescent="0.25">
      <c r="G1782" s="17"/>
      <c r="H1782" s="17"/>
      <c r="I1782" s="17"/>
      <c r="J1782" s="17"/>
      <c r="K1782" s="17"/>
      <c r="L1782" s="17"/>
    </row>
    <row r="1783" spans="7:12" x14ac:dyDescent="0.25">
      <c r="G1783" s="17"/>
      <c r="H1783" s="17"/>
      <c r="I1783" s="17"/>
      <c r="J1783" s="17"/>
      <c r="K1783" s="17"/>
      <c r="L1783" s="17"/>
    </row>
    <row r="1784" spans="7:12" x14ac:dyDescent="0.25">
      <c r="G1784" s="17"/>
      <c r="H1784" s="17"/>
      <c r="I1784" s="17"/>
      <c r="J1784" s="17"/>
      <c r="K1784" s="17"/>
      <c r="L1784" s="17"/>
    </row>
    <row r="1785" spans="7:12" x14ac:dyDescent="0.25">
      <c r="G1785" s="17"/>
      <c r="H1785" s="17"/>
      <c r="I1785" s="17"/>
      <c r="J1785" s="17"/>
      <c r="K1785" s="17"/>
      <c r="L1785" s="17"/>
    </row>
    <row r="1786" spans="7:12" x14ac:dyDescent="0.25">
      <c r="G1786" s="17"/>
      <c r="H1786" s="17"/>
      <c r="I1786" s="17"/>
      <c r="J1786" s="17"/>
      <c r="K1786" s="17"/>
      <c r="L1786" s="17"/>
    </row>
    <row r="1787" spans="7:12" x14ac:dyDescent="0.25">
      <c r="G1787" s="17"/>
      <c r="H1787" s="17"/>
      <c r="I1787" s="17"/>
      <c r="J1787" s="17"/>
      <c r="K1787" s="17"/>
      <c r="L1787" s="17"/>
    </row>
    <row r="1788" spans="7:12" x14ac:dyDescent="0.25">
      <c r="G1788" s="17"/>
      <c r="H1788" s="17"/>
      <c r="I1788" s="17"/>
      <c r="J1788" s="17"/>
      <c r="K1788" s="17"/>
      <c r="L1788" s="17"/>
    </row>
    <row r="1789" spans="7:12" x14ac:dyDescent="0.25">
      <c r="G1789" s="17"/>
      <c r="H1789" s="17"/>
      <c r="I1789" s="17"/>
      <c r="J1789" s="17"/>
      <c r="K1789" s="17"/>
      <c r="L1789" s="17"/>
    </row>
    <row r="1790" spans="7:12" x14ac:dyDescent="0.25">
      <c r="G1790" s="17"/>
      <c r="H1790" s="17"/>
      <c r="I1790" s="17"/>
      <c r="J1790" s="17"/>
      <c r="K1790" s="17"/>
      <c r="L1790" s="17"/>
    </row>
    <row r="1791" spans="7:12" x14ac:dyDescent="0.25">
      <c r="G1791" s="17"/>
      <c r="H1791" s="17"/>
      <c r="I1791" s="17"/>
      <c r="J1791" s="17"/>
      <c r="K1791" s="17"/>
      <c r="L1791" s="17"/>
    </row>
    <row r="1792" spans="7:12" x14ac:dyDescent="0.25">
      <c r="G1792" s="17"/>
      <c r="H1792" s="17"/>
      <c r="I1792" s="17"/>
      <c r="J1792" s="17"/>
      <c r="K1792" s="17"/>
      <c r="L1792" s="17"/>
    </row>
    <row r="1793" spans="7:12" x14ac:dyDescent="0.25">
      <c r="G1793" s="17"/>
      <c r="H1793" s="17"/>
      <c r="I1793" s="17"/>
      <c r="J1793" s="17"/>
      <c r="K1793" s="17"/>
      <c r="L1793" s="17"/>
    </row>
    <row r="1794" spans="7:12" x14ac:dyDescent="0.25">
      <c r="G1794" s="17"/>
      <c r="H1794" s="17"/>
      <c r="I1794" s="17"/>
      <c r="J1794" s="17"/>
      <c r="K1794" s="17"/>
      <c r="L1794" s="17"/>
    </row>
    <row r="1795" spans="7:12" x14ac:dyDescent="0.25">
      <c r="G1795" s="17"/>
      <c r="H1795" s="17"/>
      <c r="I1795" s="17"/>
      <c r="J1795" s="17"/>
      <c r="K1795" s="17"/>
      <c r="L1795" s="17"/>
    </row>
    <row r="1796" spans="7:12" x14ac:dyDescent="0.25">
      <c r="G1796" s="17"/>
      <c r="H1796" s="17"/>
      <c r="I1796" s="17"/>
      <c r="J1796" s="17"/>
      <c r="K1796" s="17"/>
      <c r="L1796" s="17"/>
    </row>
    <row r="1797" spans="7:12" x14ac:dyDescent="0.25">
      <c r="G1797" s="17"/>
      <c r="H1797" s="17"/>
      <c r="I1797" s="17"/>
      <c r="J1797" s="17"/>
      <c r="K1797" s="17"/>
      <c r="L1797" s="17"/>
    </row>
    <row r="1798" spans="7:12" x14ac:dyDescent="0.25">
      <c r="G1798" s="17"/>
      <c r="H1798" s="17"/>
      <c r="I1798" s="17"/>
      <c r="J1798" s="17"/>
      <c r="K1798" s="17"/>
      <c r="L1798" s="17"/>
    </row>
    <row r="1799" spans="7:12" x14ac:dyDescent="0.25">
      <c r="G1799" s="17"/>
      <c r="H1799" s="17"/>
      <c r="I1799" s="17"/>
      <c r="J1799" s="17"/>
      <c r="K1799" s="17"/>
      <c r="L1799" s="17"/>
    </row>
    <row r="1800" spans="7:12" x14ac:dyDescent="0.25">
      <c r="G1800" s="17"/>
      <c r="H1800" s="17"/>
      <c r="I1800" s="17"/>
      <c r="J1800" s="17"/>
      <c r="K1800" s="17"/>
      <c r="L1800" s="17"/>
    </row>
    <row r="1801" spans="7:12" x14ac:dyDescent="0.25">
      <c r="G1801" s="17"/>
      <c r="H1801" s="17"/>
      <c r="I1801" s="17"/>
      <c r="J1801" s="17"/>
      <c r="K1801" s="17"/>
      <c r="L1801" s="17"/>
    </row>
    <row r="1802" spans="7:12" x14ac:dyDescent="0.25">
      <c r="G1802" s="17"/>
      <c r="H1802" s="17"/>
      <c r="I1802" s="17"/>
      <c r="J1802" s="17"/>
      <c r="K1802" s="17"/>
      <c r="L1802" s="17"/>
    </row>
    <row r="1803" spans="7:12" x14ac:dyDescent="0.25">
      <c r="G1803" s="17"/>
      <c r="H1803" s="17"/>
      <c r="I1803" s="17"/>
      <c r="J1803" s="17"/>
      <c r="K1803" s="17"/>
      <c r="L1803" s="17"/>
    </row>
    <row r="1804" spans="7:12" x14ac:dyDescent="0.25">
      <c r="G1804" s="17"/>
      <c r="H1804" s="17"/>
      <c r="I1804" s="17"/>
      <c r="J1804" s="17"/>
      <c r="K1804" s="17"/>
      <c r="L1804" s="17"/>
    </row>
    <row r="1805" spans="7:12" x14ac:dyDescent="0.25">
      <c r="G1805" s="17"/>
      <c r="H1805" s="17"/>
      <c r="I1805" s="17"/>
      <c r="J1805" s="17"/>
      <c r="K1805" s="17"/>
      <c r="L1805" s="17"/>
    </row>
    <row r="1806" spans="7:12" x14ac:dyDescent="0.25">
      <c r="G1806" s="17"/>
      <c r="H1806" s="17"/>
      <c r="I1806" s="17"/>
      <c r="J1806" s="17"/>
      <c r="K1806" s="17"/>
      <c r="L1806" s="17"/>
    </row>
    <row r="1807" spans="7:12" x14ac:dyDescent="0.25">
      <c r="G1807" s="17"/>
      <c r="H1807" s="17"/>
      <c r="I1807" s="17"/>
      <c r="J1807" s="17"/>
      <c r="K1807" s="17"/>
      <c r="L1807" s="17"/>
    </row>
    <row r="1808" spans="7:12" x14ac:dyDescent="0.25">
      <c r="G1808" s="17"/>
      <c r="H1808" s="17"/>
      <c r="I1808" s="17"/>
      <c r="J1808" s="17"/>
      <c r="K1808" s="17"/>
      <c r="L1808" s="17"/>
    </row>
    <row r="1809" spans="7:12" x14ac:dyDescent="0.25">
      <c r="G1809" s="17"/>
      <c r="H1809" s="17"/>
      <c r="I1809" s="17"/>
      <c r="J1809" s="17"/>
      <c r="K1809" s="17"/>
      <c r="L1809" s="17"/>
    </row>
    <row r="1810" spans="7:12" x14ac:dyDescent="0.25">
      <c r="G1810" s="17"/>
      <c r="H1810" s="17"/>
      <c r="I1810" s="17"/>
      <c r="J1810" s="17"/>
      <c r="K1810" s="17"/>
      <c r="L1810" s="17"/>
    </row>
    <row r="1811" spans="7:12" x14ac:dyDescent="0.25">
      <c r="G1811" s="17"/>
      <c r="H1811" s="17"/>
      <c r="I1811" s="17"/>
      <c r="J1811" s="17"/>
      <c r="K1811" s="17"/>
      <c r="L1811" s="17"/>
    </row>
    <row r="1812" spans="7:12" x14ac:dyDescent="0.25">
      <c r="G1812" s="17"/>
      <c r="H1812" s="17"/>
      <c r="I1812" s="17"/>
      <c r="J1812" s="17"/>
      <c r="K1812" s="17"/>
      <c r="L1812" s="17"/>
    </row>
    <row r="1813" spans="7:12" x14ac:dyDescent="0.25">
      <c r="G1813" s="17"/>
      <c r="H1813" s="17"/>
      <c r="I1813" s="17"/>
      <c r="J1813" s="17"/>
      <c r="K1813" s="17"/>
      <c r="L1813" s="17"/>
    </row>
    <row r="1814" spans="7:12" x14ac:dyDescent="0.25">
      <c r="G1814" s="17"/>
      <c r="H1814" s="17"/>
      <c r="I1814" s="17"/>
      <c r="J1814" s="17"/>
      <c r="K1814" s="17"/>
      <c r="L1814" s="17"/>
    </row>
    <row r="1815" spans="7:12" x14ac:dyDescent="0.25">
      <c r="G1815" s="17"/>
      <c r="H1815" s="17"/>
      <c r="I1815" s="17"/>
      <c r="J1815" s="17"/>
      <c r="K1815" s="17"/>
      <c r="L1815" s="17"/>
    </row>
    <row r="1816" spans="7:12" x14ac:dyDescent="0.25">
      <c r="G1816" s="17"/>
      <c r="H1816" s="17"/>
      <c r="I1816" s="17"/>
      <c r="J1816" s="17"/>
      <c r="K1816" s="17"/>
      <c r="L1816" s="17"/>
    </row>
    <row r="1817" spans="7:12" x14ac:dyDescent="0.25">
      <c r="G1817" s="17"/>
      <c r="H1817" s="17"/>
      <c r="I1817" s="17"/>
      <c r="J1817" s="17"/>
      <c r="K1817" s="17"/>
      <c r="L1817" s="17"/>
    </row>
    <row r="1818" spans="7:12" x14ac:dyDescent="0.25">
      <c r="G1818" s="17"/>
      <c r="H1818" s="17"/>
      <c r="I1818" s="17"/>
      <c r="J1818" s="17"/>
      <c r="K1818" s="17"/>
      <c r="L1818" s="17"/>
    </row>
    <row r="1819" spans="7:12" x14ac:dyDescent="0.25">
      <c r="G1819" s="17"/>
      <c r="H1819" s="17"/>
      <c r="I1819" s="17"/>
      <c r="J1819" s="17"/>
      <c r="K1819" s="17"/>
      <c r="L1819" s="17"/>
    </row>
    <row r="1820" spans="7:12" x14ac:dyDescent="0.25">
      <c r="G1820" s="17"/>
      <c r="H1820" s="17"/>
      <c r="I1820" s="17"/>
      <c r="J1820" s="17"/>
      <c r="K1820" s="17"/>
      <c r="L1820" s="17"/>
    </row>
    <row r="1821" spans="7:12" x14ac:dyDescent="0.25">
      <c r="G1821" s="17"/>
      <c r="H1821" s="17"/>
      <c r="I1821" s="17"/>
      <c r="J1821" s="17"/>
      <c r="K1821" s="17"/>
      <c r="L1821" s="17"/>
    </row>
    <row r="1822" spans="7:12" x14ac:dyDescent="0.25">
      <c r="G1822" s="17"/>
      <c r="H1822" s="17"/>
      <c r="I1822" s="17"/>
      <c r="J1822" s="17"/>
      <c r="K1822" s="17"/>
      <c r="L1822" s="17"/>
    </row>
    <row r="1823" spans="7:12" x14ac:dyDescent="0.25">
      <c r="G1823" s="17"/>
      <c r="H1823" s="17"/>
      <c r="I1823" s="17"/>
      <c r="J1823" s="17"/>
      <c r="K1823" s="17"/>
      <c r="L1823" s="17"/>
    </row>
    <row r="1824" spans="7:12" x14ac:dyDescent="0.25">
      <c r="G1824" s="17"/>
      <c r="H1824" s="17"/>
      <c r="I1824" s="17"/>
      <c r="J1824" s="17"/>
      <c r="K1824" s="17"/>
      <c r="L1824" s="17"/>
    </row>
    <row r="1825" spans="7:12" x14ac:dyDescent="0.25">
      <c r="G1825" s="17"/>
      <c r="H1825" s="17"/>
      <c r="I1825" s="17"/>
      <c r="J1825" s="17"/>
      <c r="K1825" s="17"/>
      <c r="L1825" s="17"/>
    </row>
    <row r="1826" spans="7:12" x14ac:dyDescent="0.25">
      <c r="G1826" s="17"/>
      <c r="H1826" s="17"/>
      <c r="I1826" s="17"/>
      <c r="J1826" s="17"/>
      <c r="K1826" s="17"/>
      <c r="L1826" s="17"/>
    </row>
    <row r="1827" spans="7:12" x14ac:dyDescent="0.25">
      <c r="G1827" s="17"/>
      <c r="H1827" s="17"/>
      <c r="I1827" s="17"/>
      <c r="J1827" s="17"/>
      <c r="K1827" s="17"/>
      <c r="L1827" s="17"/>
    </row>
    <row r="1828" spans="7:12" x14ac:dyDescent="0.25">
      <c r="G1828" s="17"/>
      <c r="H1828" s="17"/>
      <c r="I1828" s="17"/>
      <c r="J1828" s="17"/>
      <c r="K1828" s="17"/>
      <c r="L1828" s="17"/>
    </row>
    <row r="1829" spans="7:12" x14ac:dyDescent="0.25">
      <c r="G1829" s="17"/>
      <c r="H1829" s="17"/>
      <c r="I1829" s="17"/>
      <c r="J1829" s="17"/>
      <c r="K1829" s="17"/>
      <c r="L1829" s="17"/>
    </row>
    <row r="1830" spans="7:12" x14ac:dyDescent="0.25">
      <c r="G1830" s="17"/>
      <c r="H1830" s="17"/>
      <c r="I1830" s="17"/>
      <c r="J1830" s="17"/>
      <c r="K1830" s="17"/>
      <c r="L1830" s="17"/>
    </row>
    <row r="1831" spans="7:12" x14ac:dyDescent="0.25">
      <c r="G1831" s="17"/>
      <c r="H1831" s="17"/>
      <c r="I1831" s="17"/>
      <c r="J1831" s="17"/>
      <c r="K1831" s="17"/>
      <c r="L1831" s="17"/>
    </row>
    <row r="1832" spans="7:12" x14ac:dyDescent="0.25">
      <c r="G1832" s="17"/>
      <c r="H1832" s="17"/>
      <c r="I1832" s="17"/>
      <c r="J1832" s="17"/>
      <c r="K1832" s="17"/>
      <c r="L1832" s="17"/>
    </row>
    <row r="1833" spans="7:12" x14ac:dyDescent="0.25">
      <c r="G1833" s="17"/>
      <c r="H1833" s="17"/>
      <c r="I1833" s="17"/>
      <c r="J1833" s="17"/>
      <c r="K1833" s="17"/>
      <c r="L1833" s="17"/>
    </row>
    <row r="1834" spans="7:12" x14ac:dyDescent="0.25">
      <c r="G1834" s="17"/>
      <c r="H1834" s="17"/>
      <c r="I1834" s="17"/>
      <c r="J1834" s="17"/>
      <c r="K1834" s="17"/>
      <c r="L1834" s="17"/>
    </row>
    <row r="1835" spans="7:12" x14ac:dyDescent="0.25">
      <c r="G1835" s="17"/>
      <c r="H1835" s="17"/>
      <c r="I1835" s="17"/>
      <c r="J1835" s="17"/>
      <c r="K1835" s="17"/>
      <c r="L1835" s="17"/>
    </row>
    <row r="1836" spans="7:12" x14ac:dyDescent="0.25">
      <c r="G1836" s="17"/>
      <c r="H1836" s="17"/>
      <c r="I1836" s="17"/>
      <c r="J1836" s="17"/>
      <c r="K1836" s="17"/>
      <c r="L1836" s="17"/>
    </row>
    <row r="1837" spans="7:12" x14ac:dyDescent="0.25">
      <c r="G1837" s="17"/>
      <c r="H1837" s="17"/>
      <c r="I1837" s="17"/>
      <c r="J1837" s="17"/>
      <c r="K1837" s="17"/>
      <c r="L1837" s="17"/>
    </row>
    <row r="1838" spans="7:12" x14ac:dyDescent="0.25">
      <c r="G1838" s="17"/>
      <c r="H1838" s="17"/>
      <c r="I1838" s="17"/>
      <c r="J1838" s="17"/>
      <c r="K1838" s="17"/>
      <c r="L1838" s="17"/>
    </row>
    <row r="1839" spans="7:12" x14ac:dyDescent="0.25">
      <c r="G1839" s="17"/>
      <c r="H1839" s="17"/>
      <c r="I1839" s="17"/>
      <c r="J1839" s="17"/>
      <c r="K1839" s="17"/>
      <c r="L1839" s="17"/>
    </row>
    <row r="1840" spans="7:12" x14ac:dyDescent="0.25">
      <c r="G1840" s="17"/>
      <c r="H1840" s="17"/>
      <c r="I1840" s="17"/>
      <c r="J1840" s="17"/>
      <c r="K1840" s="17"/>
      <c r="L1840" s="17"/>
    </row>
    <row r="1841" spans="7:12" x14ac:dyDescent="0.25">
      <c r="G1841" s="17"/>
      <c r="H1841" s="17"/>
      <c r="I1841" s="17"/>
      <c r="J1841" s="17"/>
      <c r="K1841" s="17"/>
      <c r="L1841" s="17"/>
    </row>
    <row r="1842" spans="7:12" x14ac:dyDescent="0.25">
      <c r="G1842" s="17"/>
      <c r="H1842" s="17"/>
      <c r="I1842" s="17"/>
      <c r="J1842" s="17"/>
      <c r="K1842" s="17"/>
      <c r="L1842" s="17"/>
    </row>
    <row r="1843" spans="7:12" x14ac:dyDescent="0.25">
      <c r="G1843" s="17"/>
      <c r="H1843" s="17"/>
      <c r="I1843" s="17"/>
      <c r="J1843" s="17"/>
      <c r="K1843" s="17"/>
      <c r="L1843" s="17"/>
    </row>
    <row r="1844" spans="7:12" x14ac:dyDescent="0.25">
      <c r="G1844" s="17"/>
      <c r="H1844" s="17"/>
      <c r="I1844" s="17"/>
      <c r="J1844" s="17"/>
      <c r="K1844" s="17"/>
      <c r="L1844" s="17"/>
    </row>
    <row r="1845" spans="7:12" x14ac:dyDescent="0.25">
      <c r="G1845" s="17"/>
      <c r="H1845" s="17"/>
      <c r="I1845" s="17"/>
      <c r="J1845" s="17"/>
      <c r="K1845" s="17"/>
      <c r="L1845" s="17"/>
    </row>
    <row r="1846" spans="7:12" x14ac:dyDescent="0.25">
      <c r="G1846" s="17"/>
      <c r="H1846" s="17"/>
      <c r="I1846" s="17"/>
      <c r="J1846" s="17"/>
      <c r="K1846" s="17"/>
      <c r="L1846" s="17"/>
    </row>
    <row r="1847" spans="7:12" x14ac:dyDescent="0.25">
      <c r="G1847" s="17"/>
      <c r="H1847" s="17"/>
      <c r="I1847" s="17"/>
      <c r="J1847" s="17"/>
      <c r="K1847" s="17"/>
      <c r="L1847" s="17"/>
    </row>
    <row r="1848" spans="7:12" x14ac:dyDescent="0.25">
      <c r="G1848" s="17"/>
      <c r="H1848" s="17"/>
      <c r="I1848" s="17"/>
      <c r="J1848" s="17"/>
      <c r="K1848" s="17"/>
      <c r="L1848" s="17"/>
    </row>
    <row r="1849" spans="7:12" x14ac:dyDescent="0.25">
      <c r="G1849" s="17"/>
      <c r="H1849" s="17"/>
      <c r="I1849" s="17"/>
      <c r="J1849" s="17"/>
      <c r="K1849" s="17"/>
      <c r="L1849" s="17"/>
    </row>
    <row r="1850" spans="7:12" x14ac:dyDescent="0.25">
      <c r="G1850" s="17"/>
      <c r="H1850" s="17"/>
      <c r="I1850" s="17"/>
      <c r="J1850" s="17"/>
      <c r="K1850" s="17"/>
      <c r="L1850" s="17"/>
    </row>
    <row r="1851" spans="7:12" x14ac:dyDescent="0.25">
      <c r="G1851" s="17"/>
      <c r="H1851" s="17"/>
      <c r="I1851" s="17"/>
      <c r="J1851" s="17"/>
      <c r="K1851" s="17"/>
      <c r="L1851" s="17"/>
    </row>
    <row r="1852" spans="7:12" x14ac:dyDescent="0.25">
      <c r="G1852" s="17"/>
      <c r="H1852" s="17"/>
      <c r="I1852" s="17"/>
      <c r="J1852" s="17"/>
      <c r="K1852" s="17"/>
      <c r="L1852" s="17"/>
    </row>
    <row r="1853" spans="7:12" x14ac:dyDescent="0.25">
      <c r="G1853" s="17"/>
      <c r="H1853" s="17"/>
      <c r="I1853" s="17"/>
      <c r="J1853" s="17"/>
      <c r="K1853" s="17"/>
      <c r="L1853" s="17"/>
    </row>
    <row r="1854" spans="7:12" x14ac:dyDescent="0.25">
      <c r="G1854" s="17"/>
      <c r="H1854" s="17"/>
      <c r="I1854" s="17"/>
      <c r="J1854" s="17"/>
      <c r="K1854" s="17"/>
      <c r="L1854" s="17"/>
    </row>
    <row r="1855" spans="7:12" x14ac:dyDescent="0.25">
      <c r="G1855" s="17"/>
      <c r="H1855" s="17"/>
      <c r="I1855" s="17"/>
      <c r="J1855" s="17"/>
      <c r="K1855" s="17"/>
      <c r="L1855" s="17"/>
    </row>
    <row r="1856" spans="7:12" x14ac:dyDescent="0.25">
      <c r="G1856" s="17"/>
      <c r="H1856" s="17"/>
      <c r="I1856" s="17"/>
      <c r="J1856" s="17"/>
      <c r="K1856" s="17"/>
      <c r="L1856" s="17"/>
    </row>
    <row r="1857" spans="7:12" x14ac:dyDescent="0.25">
      <c r="G1857" s="17"/>
      <c r="H1857" s="17"/>
      <c r="I1857" s="17"/>
      <c r="J1857" s="17"/>
      <c r="K1857" s="17"/>
      <c r="L1857" s="17"/>
    </row>
    <row r="1858" spans="7:12" x14ac:dyDescent="0.25">
      <c r="G1858" s="17"/>
      <c r="H1858" s="17"/>
      <c r="I1858" s="17"/>
      <c r="J1858" s="17"/>
      <c r="K1858" s="17"/>
      <c r="L1858" s="17"/>
    </row>
    <row r="1859" spans="7:12" x14ac:dyDescent="0.25">
      <c r="G1859" s="17"/>
      <c r="H1859" s="17"/>
      <c r="I1859" s="17"/>
      <c r="J1859" s="17"/>
      <c r="K1859" s="17"/>
      <c r="L1859" s="17"/>
    </row>
    <row r="1860" spans="7:12" x14ac:dyDescent="0.25">
      <c r="G1860" s="17"/>
      <c r="H1860" s="17"/>
      <c r="I1860" s="17"/>
      <c r="J1860" s="17"/>
      <c r="K1860" s="17"/>
      <c r="L1860" s="17"/>
    </row>
    <row r="1861" spans="7:12" x14ac:dyDescent="0.25">
      <c r="G1861" s="17"/>
      <c r="H1861" s="17"/>
      <c r="I1861" s="17"/>
      <c r="J1861" s="17"/>
      <c r="K1861" s="17"/>
      <c r="L1861" s="17"/>
    </row>
    <row r="1862" spans="7:12" x14ac:dyDescent="0.25">
      <c r="G1862" s="17"/>
      <c r="H1862" s="17"/>
      <c r="I1862" s="17"/>
      <c r="J1862" s="17"/>
      <c r="K1862" s="17"/>
      <c r="L1862" s="17"/>
    </row>
    <row r="1863" spans="7:12" x14ac:dyDescent="0.25">
      <c r="G1863" s="17"/>
      <c r="H1863" s="17"/>
      <c r="I1863" s="17"/>
      <c r="J1863" s="17"/>
      <c r="K1863" s="17"/>
      <c r="L1863" s="17"/>
    </row>
    <row r="1864" spans="7:12" x14ac:dyDescent="0.25">
      <c r="G1864" s="17"/>
      <c r="H1864" s="17"/>
      <c r="I1864" s="17"/>
      <c r="J1864" s="17"/>
      <c r="K1864" s="17"/>
      <c r="L1864" s="17"/>
    </row>
    <row r="1865" spans="7:12" x14ac:dyDescent="0.25">
      <c r="G1865" s="17"/>
      <c r="H1865" s="17"/>
      <c r="I1865" s="17"/>
      <c r="J1865" s="17"/>
      <c r="K1865" s="17"/>
      <c r="L1865" s="17"/>
    </row>
    <row r="1866" spans="7:12" x14ac:dyDescent="0.25">
      <c r="G1866" s="17"/>
      <c r="H1866" s="17"/>
      <c r="I1866" s="17"/>
      <c r="J1866" s="17"/>
      <c r="K1866" s="17"/>
      <c r="L1866" s="17"/>
    </row>
    <row r="1867" spans="7:12" x14ac:dyDescent="0.25">
      <c r="G1867" s="17"/>
      <c r="H1867" s="17"/>
      <c r="I1867" s="17"/>
      <c r="J1867" s="17"/>
      <c r="K1867" s="17"/>
      <c r="L1867" s="17"/>
    </row>
    <row r="1868" spans="7:12" x14ac:dyDescent="0.25">
      <c r="G1868" s="17"/>
      <c r="H1868" s="17"/>
      <c r="I1868" s="17"/>
      <c r="J1868" s="17"/>
      <c r="K1868" s="17"/>
      <c r="L1868" s="17"/>
    </row>
    <row r="1869" spans="7:12" x14ac:dyDescent="0.25">
      <c r="G1869" s="17"/>
      <c r="H1869" s="17"/>
      <c r="I1869" s="17"/>
      <c r="J1869" s="17"/>
      <c r="K1869" s="17"/>
      <c r="L1869" s="17"/>
    </row>
    <row r="1870" spans="7:12" x14ac:dyDescent="0.25">
      <c r="G1870" s="17"/>
      <c r="H1870" s="17"/>
      <c r="I1870" s="17"/>
      <c r="J1870" s="17"/>
      <c r="K1870" s="17"/>
      <c r="L1870" s="17"/>
    </row>
    <row r="1871" spans="7:12" x14ac:dyDescent="0.25">
      <c r="G1871" s="17"/>
      <c r="H1871" s="17"/>
      <c r="I1871" s="17"/>
      <c r="J1871" s="17"/>
      <c r="K1871" s="17"/>
      <c r="L1871" s="17"/>
    </row>
    <row r="1872" spans="7:12" x14ac:dyDescent="0.25">
      <c r="G1872" s="17"/>
      <c r="H1872" s="17"/>
      <c r="I1872" s="17"/>
      <c r="J1872" s="17"/>
      <c r="K1872" s="17"/>
      <c r="L1872" s="17"/>
    </row>
    <row r="1873" spans="7:12" x14ac:dyDescent="0.25">
      <c r="G1873" s="17"/>
      <c r="H1873" s="17"/>
      <c r="I1873" s="17"/>
      <c r="J1873" s="17"/>
      <c r="K1873" s="17"/>
      <c r="L1873" s="17"/>
    </row>
    <row r="1874" spans="7:12" x14ac:dyDescent="0.25">
      <c r="G1874" s="17"/>
      <c r="H1874" s="17"/>
      <c r="I1874" s="17"/>
      <c r="J1874" s="17"/>
      <c r="K1874" s="17"/>
      <c r="L1874" s="17"/>
    </row>
    <row r="1875" spans="7:12" x14ac:dyDescent="0.25">
      <c r="G1875" s="17"/>
      <c r="H1875" s="17"/>
      <c r="I1875" s="17"/>
      <c r="J1875" s="17"/>
      <c r="K1875" s="17"/>
      <c r="L1875" s="17"/>
    </row>
    <row r="1876" spans="7:12" x14ac:dyDescent="0.25">
      <c r="G1876" s="17"/>
      <c r="H1876" s="17"/>
      <c r="I1876" s="17"/>
      <c r="J1876" s="17"/>
      <c r="K1876" s="17"/>
      <c r="L1876" s="17"/>
    </row>
    <row r="1877" spans="7:12" x14ac:dyDescent="0.25">
      <c r="G1877" s="17"/>
      <c r="H1877" s="17"/>
      <c r="I1877" s="17"/>
      <c r="J1877" s="17"/>
      <c r="K1877" s="17"/>
      <c r="L1877" s="17"/>
    </row>
    <row r="1878" spans="7:12" x14ac:dyDescent="0.25">
      <c r="G1878" s="17"/>
      <c r="H1878" s="17"/>
      <c r="I1878" s="17"/>
      <c r="J1878" s="17"/>
      <c r="K1878" s="17"/>
      <c r="L1878" s="17"/>
    </row>
    <row r="1879" spans="7:12" x14ac:dyDescent="0.25">
      <c r="G1879" s="17"/>
      <c r="H1879" s="17"/>
      <c r="I1879" s="17"/>
      <c r="J1879" s="17"/>
      <c r="K1879" s="17"/>
      <c r="L1879" s="17"/>
    </row>
    <row r="1880" spans="7:12" x14ac:dyDescent="0.25">
      <c r="G1880" s="17"/>
      <c r="H1880" s="17"/>
      <c r="I1880" s="17"/>
      <c r="J1880" s="17"/>
      <c r="K1880" s="17"/>
      <c r="L1880" s="17"/>
    </row>
    <row r="1881" spans="7:12" x14ac:dyDescent="0.25">
      <c r="G1881" s="17"/>
      <c r="H1881" s="17"/>
      <c r="I1881" s="17"/>
      <c r="J1881" s="17"/>
      <c r="K1881" s="17"/>
      <c r="L1881" s="17"/>
    </row>
    <row r="1882" spans="7:12" x14ac:dyDescent="0.25">
      <c r="G1882" s="17"/>
      <c r="H1882" s="17"/>
      <c r="I1882" s="17"/>
      <c r="J1882" s="17"/>
      <c r="K1882" s="17"/>
      <c r="L1882" s="17"/>
    </row>
    <row r="1883" spans="7:12" x14ac:dyDescent="0.25">
      <c r="G1883" s="17"/>
      <c r="H1883" s="17"/>
      <c r="I1883" s="17"/>
      <c r="J1883" s="17"/>
      <c r="K1883" s="17"/>
      <c r="L1883" s="17"/>
    </row>
    <row r="1884" spans="7:12" x14ac:dyDescent="0.25">
      <c r="G1884" s="17"/>
      <c r="H1884" s="17"/>
      <c r="I1884" s="17"/>
      <c r="J1884" s="17"/>
      <c r="K1884" s="17"/>
      <c r="L1884" s="17"/>
    </row>
    <row r="1885" spans="7:12" x14ac:dyDescent="0.25">
      <c r="G1885" s="17"/>
      <c r="H1885" s="17"/>
      <c r="I1885" s="17"/>
      <c r="J1885" s="17"/>
      <c r="K1885" s="17"/>
      <c r="L1885" s="17"/>
    </row>
    <row r="1886" spans="7:12" x14ac:dyDescent="0.25">
      <c r="G1886" s="17"/>
      <c r="H1886" s="17"/>
      <c r="I1886" s="17"/>
      <c r="J1886" s="17"/>
      <c r="K1886" s="17"/>
      <c r="L1886" s="17"/>
    </row>
    <row r="1887" spans="7:12" x14ac:dyDescent="0.25">
      <c r="G1887" s="17"/>
      <c r="H1887" s="17"/>
      <c r="I1887" s="17"/>
      <c r="J1887" s="17"/>
      <c r="K1887" s="17"/>
      <c r="L1887" s="17"/>
    </row>
    <row r="1888" spans="7:12" x14ac:dyDescent="0.25">
      <c r="G1888" s="17"/>
      <c r="H1888" s="17"/>
      <c r="I1888" s="17"/>
      <c r="J1888" s="17"/>
      <c r="K1888" s="17"/>
      <c r="L1888" s="17"/>
    </row>
    <row r="1889" spans="7:12" x14ac:dyDescent="0.25">
      <c r="G1889" s="17"/>
      <c r="H1889" s="17"/>
      <c r="I1889" s="17"/>
      <c r="J1889" s="17"/>
      <c r="K1889" s="17"/>
      <c r="L1889" s="17"/>
    </row>
    <row r="1890" spans="7:12" x14ac:dyDescent="0.25">
      <c r="G1890" s="17"/>
      <c r="H1890" s="17"/>
      <c r="I1890" s="17"/>
      <c r="J1890" s="17"/>
      <c r="K1890" s="17"/>
      <c r="L1890" s="17"/>
    </row>
    <row r="1891" spans="7:12" x14ac:dyDescent="0.25">
      <c r="G1891" s="17"/>
      <c r="H1891" s="17"/>
      <c r="I1891" s="17"/>
      <c r="J1891" s="17"/>
      <c r="K1891" s="17"/>
      <c r="L1891" s="17"/>
    </row>
    <row r="1892" spans="7:12" x14ac:dyDescent="0.25">
      <c r="G1892" s="17"/>
      <c r="H1892" s="17"/>
      <c r="I1892" s="17"/>
      <c r="J1892" s="17"/>
      <c r="K1892" s="17"/>
      <c r="L1892" s="17"/>
    </row>
    <row r="1893" spans="7:12" x14ac:dyDescent="0.25">
      <c r="G1893" s="17"/>
      <c r="H1893" s="17"/>
      <c r="I1893" s="17"/>
      <c r="J1893" s="17"/>
      <c r="K1893" s="17"/>
      <c r="L1893" s="17"/>
    </row>
    <row r="1894" spans="7:12" x14ac:dyDescent="0.25">
      <c r="G1894" s="17"/>
      <c r="H1894" s="17"/>
      <c r="I1894" s="17"/>
      <c r="J1894" s="17"/>
      <c r="K1894" s="17"/>
      <c r="L1894" s="17"/>
    </row>
    <row r="1895" spans="7:12" x14ac:dyDescent="0.25">
      <c r="G1895" s="17"/>
      <c r="H1895" s="17"/>
      <c r="I1895" s="17"/>
      <c r="J1895" s="17"/>
      <c r="K1895" s="17"/>
      <c r="L1895" s="17"/>
    </row>
    <row r="1896" spans="7:12" x14ac:dyDescent="0.25">
      <c r="G1896" s="17"/>
      <c r="H1896" s="17"/>
      <c r="I1896" s="17"/>
      <c r="J1896" s="17"/>
      <c r="K1896" s="17"/>
      <c r="L1896" s="17"/>
    </row>
    <row r="1897" spans="7:12" x14ac:dyDescent="0.25">
      <c r="G1897" s="17"/>
      <c r="H1897" s="17"/>
      <c r="I1897" s="17"/>
      <c r="J1897" s="17"/>
      <c r="K1897" s="17"/>
      <c r="L1897" s="17"/>
    </row>
    <row r="1898" spans="7:12" x14ac:dyDescent="0.25">
      <c r="G1898" s="17"/>
      <c r="H1898" s="17"/>
      <c r="I1898" s="17"/>
      <c r="J1898" s="17"/>
      <c r="K1898" s="17"/>
      <c r="L1898" s="17"/>
    </row>
    <row r="1899" spans="7:12" x14ac:dyDescent="0.25">
      <c r="G1899" s="17"/>
      <c r="H1899" s="17"/>
      <c r="I1899" s="17"/>
      <c r="J1899" s="17"/>
      <c r="K1899" s="17"/>
      <c r="L1899" s="17"/>
    </row>
    <row r="1900" spans="7:12" x14ac:dyDescent="0.25">
      <c r="G1900" s="17"/>
      <c r="H1900" s="17"/>
      <c r="I1900" s="17"/>
      <c r="J1900" s="17"/>
      <c r="K1900" s="17"/>
      <c r="L1900" s="17"/>
    </row>
    <row r="1901" spans="7:12" x14ac:dyDescent="0.25">
      <c r="G1901" s="17"/>
      <c r="H1901" s="17"/>
      <c r="I1901" s="17"/>
      <c r="J1901" s="17"/>
      <c r="K1901" s="17"/>
      <c r="L1901" s="17"/>
    </row>
    <row r="1902" spans="7:12" x14ac:dyDescent="0.25">
      <c r="G1902" s="17"/>
      <c r="H1902" s="17"/>
      <c r="I1902" s="17"/>
      <c r="J1902" s="17"/>
      <c r="K1902" s="17"/>
      <c r="L1902" s="17"/>
    </row>
    <row r="1903" spans="7:12" x14ac:dyDescent="0.25">
      <c r="G1903" s="17"/>
      <c r="H1903" s="17"/>
      <c r="I1903" s="17"/>
      <c r="J1903" s="17"/>
      <c r="K1903" s="17"/>
      <c r="L1903" s="17"/>
    </row>
    <row r="1904" spans="7:12" x14ac:dyDescent="0.25">
      <c r="G1904" s="17"/>
      <c r="H1904" s="17"/>
      <c r="I1904" s="17"/>
      <c r="J1904" s="17"/>
      <c r="K1904" s="17"/>
      <c r="L1904" s="17"/>
    </row>
    <row r="1905" spans="7:12" x14ac:dyDescent="0.25">
      <c r="G1905" s="17"/>
      <c r="H1905" s="17"/>
      <c r="I1905" s="17"/>
      <c r="J1905" s="17"/>
      <c r="K1905" s="17"/>
      <c r="L1905" s="17"/>
    </row>
    <row r="1906" spans="7:12" x14ac:dyDescent="0.25">
      <c r="G1906" s="17"/>
      <c r="H1906" s="17"/>
      <c r="I1906" s="17"/>
      <c r="J1906" s="17"/>
      <c r="K1906" s="17"/>
      <c r="L1906" s="17"/>
    </row>
    <row r="1907" spans="7:12" x14ac:dyDescent="0.25">
      <c r="G1907" s="17"/>
      <c r="H1907" s="17"/>
      <c r="I1907" s="17"/>
      <c r="J1907" s="17"/>
      <c r="K1907" s="17"/>
      <c r="L1907" s="17"/>
    </row>
    <row r="1908" spans="7:12" x14ac:dyDescent="0.25">
      <c r="G1908" s="17"/>
      <c r="H1908" s="17"/>
      <c r="I1908" s="17"/>
      <c r="J1908" s="17"/>
      <c r="K1908" s="17"/>
      <c r="L1908" s="17"/>
    </row>
    <row r="1909" spans="7:12" x14ac:dyDescent="0.25">
      <c r="G1909" s="17"/>
      <c r="H1909" s="17"/>
      <c r="I1909" s="17"/>
      <c r="J1909" s="17"/>
      <c r="K1909" s="17"/>
      <c r="L1909" s="17"/>
    </row>
    <row r="1910" spans="7:12" x14ac:dyDescent="0.25">
      <c r="G1910" s="17"/>
      <c r="H1910" s="17"/>
      <c r="I1910" s="17"/>
      <c r="J1910" s="17"/>
      <c r="K1910" s="17"/>
      <c r="L1910" s="17"/>
    </row>
    <row r="1911" spans="7:12" x14ac:dyDescent="0.25">
      <c r="G1911" s="17"/>
      <c r="H1911" s="17"/>
      <c r="I1911" s="17"/>
      <c r="J1911" s="17"/>
      <c r="K1911" s="17"/>
      <c r="L1911" s="17"/>
    </row>
    <row r="1912" spans="7:12" x14ac:dyDescent="0.25">
      <c r="G1912" s="17"/>
      <c r="H1912" s="17"/>
      <c r="I1912" s="17"/>
      <c r="J1912" s="17"/>
      <c r="K1912" s="17"/>
      <c r="L1912" s="17"/>
    </row>
    <row r="1913" spans="7:12" x14ac:dyDescent="0.25">
      <c r="G1913" s="17"/>
      <c r="H1913" s="17"/>
      <c r="I1913" s="17"/>
      <c r="J1913" s="17"/>
      <c r="K1913" s="17"/>
      <c r="L1913" s="17"/>
    </row>
    <row r="1914" spans="7:12" x14ac:dyDescent="0.25">
      <c r="G1914" s="17"/>
      <c r="H1914" s="17"/>
      <c r="I1914" s="17"/>
      <c r="J1914" s="17"/>
      <c r="K1914" s="17"/>
      <c r="L1914" s="17"/>
    </row>
    <row r="1915" spans="7:12" x14ac:dyDescent="0.25">
      <c r="G1915" s="17"/>
      <c r="H1915" s="17"/>
      <c r="I1915" s="17"/>
      <c r="J1915" s="17"/>
      <c r="K1915" s="17"/>
      <c r="L1915" s="17"/>
    </row>
    <row r="1916" spans="7:12" x14ac:dyDescent="0.25">
      <c r="G1916" s="17"/>
      <c r="H1916" s="17"/>
      <c r="I1916" s="17"/>
      <c r="J1916" s="17"/>
      <c r="K1916" s="17"/>
      <c r="L1916" s="17"/>
    </row>
    <row r="1917" spans="7:12" x14ac:dyDescent="0.25">
      <c r="G1917" s="17"/>
      <c r="H1917" s="17"/>
      <c r="I1917" s="17"/>
      <c r="J1917" s="17"/>
      <c r="K1917" s="17"/>
      <c r="L1917" s="17"/>
    </row>
    <row r="1918" spans="7:12" x14ac:dyDescent="0.25">
      <c r="G1918" s="17"/>
      <c r="H1918" s="17"/>
      <c r="I1918" s="17"/>
      <c r="J1918" s="17"/>
      <c r="K1918" s="17"/>
      <c r="L1918" s="17"/>
    </row>
    <row r="1919" spans="7:12" x14ac:dyDescent="0.25">
      <c r="G1919" s="17"/>
      <c r="H1919" s="17"/>
      <c r="I1919" s="17"/>
      <c r="J1919" s="17"/>
      <c r="K1919" s="17"/>
      <c r="L1919" s="17"/>
    </row>
    <row r="1920" spans="7:12" x14ac:dyDescent="0.25">
      <c r="G1920" s="17"/>
      <c r="H1920" s="17"/>
      <c r="I1920" s="17"/>
      <c r="J1920" s="17"/>
      <c r="K1920" s="17"/>
      <c r="L1920" s="17"/>
    </row>
    <row r="1921" spans="7:12" x14ac:dyDescent="0.25">
      <c r="G1921" s="17"/>
      <c r="H1921" s="17"/>
      <c r="I1921" s="17"/>
      <c r="J1921" s="17"/>
      <c r="K1921" s="17"/>
      <c r="L1921" s="17"/>
    </row>
    <row r="1922" spans="7:12" x14ac:dyDescent="0.25">
      <c r="G1922" s="17"/>
      <c r="H1922" s="17"/>
      <c r="I1922" s="17"/>
      <c r="J1922" s="17"/>
      <c r="K1922" s="17"/>
      <c r="L1922" s="17"/>
    </row>
    <row r="1923" spans="7:12" x14ac:dyDescent="0.25">
      <c r="G1923" s="17"/>
      <c r="H1923" s="17"/>
      <c r="I1923" s="17"/>
      <c r="J1923" s="17"/>
      <c r="K1923" s="17"/>
      <c r="L1923" s="17"/>
    </row>
    <row r="1924" spans="7:12" x14ac:dyDescent="0.25">
      <c r="G1924" s="17"/>
      <c r="H1924" s="17"/>
      <c r="I1924" s="17"/>
      <c r="J1924" s="17"/>
      <c r="K1924" s="17"/>
      <c r="L1924" s="17"/>
    </row>
    <row r="1925" spans="7:12" x14ac:dyDescent="0.25">
      <c r="G1925" s="17"/>
      <c r="H1925" s="17"/>
      <c r="I1925" s="17"/>
      <c r="J1925" s="17"/>
      <c r="K1925" s="17"/>
      <c r="L1925" s="17"/>
    </row>
    <row r="1926" spans="7:12" x14ac:dyDescent="0.25">
      <c r="G1926" s="17"/>
      <c r="H1926" s="17"/>
      <c r="I1926" s="17"/>
      <c r="J1926" s="17"/>
      <c r="K1926" s="17"/>
      <c r="L1926" s="17"/>
    </row>
    <row r="1927" spans="7:12" x14ac:dyDescent="0.25">
      <c r="G1927" s="17"/>
      <c r="H1927" s="17"/>
      <c r="I1927" s="17"/>
      <c r="J1927" s="17"/>
      <c r="K1927" s="17"/>
      <c r="L1927" s="17"/>
    </row>
    <row r="1928" spans="7:12" x14ac:dyDescent="0.25">
      <c r="G1928" s="17"/>
      <c r="H1928" s="17"/>
      <c r="I1928" s="17"/>
      <c r="J1928" s="17"/>
      <c r="K1928" s="17"/>
      <c r="L1928" s="17"/>
    </row>
    <row r="1929" spans="7:12" x14ac:dyDescent="0.25">
      <c r="G1929" s="17"/>
      <c r="H1929" s="17"/>
      <c r="I1929" s="17"/>
      <c r="J1929" s="17"/>
      <c r="K1929" s="17"/>
      <c r="L1929" s="17"/>
    </row>
    <row r="1930" spans="7:12" x14ac:dyDescent="0.25">
      <c r="G1930" s="17"/>
      <c r="H1930" s="17"/>
      <c r="I1930" s="17"/>
      <c r="J1930" s="17"/>
      <c r="K1930" s="17"/>
      <c r="L1930" s="17"/>
    </row>
    <row r="1931" spans="7:12" x14ac:dyDescent="0.25">
      <c r="G1931" s="17"/>
      <c r="H1931" s="17"/>
      <c r="I1931" s="17"/>
      <c r="J1931" s="17"/>
      <c r="K1931" s="17"/>
      <c r="L1931" s="17"/>
    </row>
    <row r="1932" spans="7:12" x14ac:dyDescent="0.25">
      <c r="G1932" s="17"/>
      <c r="H1932" s="17"/>
      <c r="I1932" s="17"/>
      <c r="J1932" s="17"/>
      <c r="K1932" s="17"/>
      <c r="L1932" s="17"/>
    </row>
    <row r="1933" spans="7:12" x14ac:dyDescent="0.25">
      <c r="G1933" s="17"/>
      <c r="H1933" s="17"/>
      <c r="I1933" s="17"/>
      <c r="J1933" s="17"/>
      <c r="K1933" s="17"/>
      <c r="L1933" s="17"/>
    </row>
    <row r="1934" spans="7:12" x14ac:dyDescent="0.25">
      <c r="G1934" s="17"/>
      <c r="H1934" s="17"/>
      <c r="I1934" s="17"/>
      <c r="J1934" s="17"/>
      <c r="K1934" s="17"/>
      <c r="L1934" s="17"/>
    </row>
    <row r="1935" spans="7:12" x14ac:dyDescent="0.25">
      <c r="G1935" s="17"/>
      <c r="H1935" s="17"/>
      <c r="I1935" s="17"/>
      <c r="J1935" s="17"/>
      <c r="K1935" s="17"/>
      <c r="L1935" s="17"/>
    </row>
    <row r="1936" spans="7:12" x14ac:dyDescent="0.25">
      <c r="G1936" s="17"/>
      <c r="H1936" s="17"/>
      <c r="I1936" s="17"/>
      <c r="J1936" s="17"/>
      <c r="K1936" s="17"/>
      <c r="L1936" s="17"/>
    </row>
    <row r="1937" spans="7:12" x14ac:dyDescent="0.25">
      <c r="G1937" s="17"/>
      <c r="H1937" s="17"/>
      <c r="I1937" s="17"/>
      <c r="J1937" s="17"/>
      <c r="K1937" s="17"/>
      <c r="L1937" s="17"/>
    </row>
    <row r="1938" spans="7:12" x14ac:dyDescent="0.25">
      <c r="G1938" s="17"/>
      <c r="H1938" s="17"/>
      <c r="I1938" s="17"/>
      <c r="J1938" s="17"/>
      <c r="K1938" s="17"/>
      <c r="L1938" s="17"/>
    </row>
    <row r="1939" spans="7:12" x14ac:dyDescent="0.25">
      <c r="G1939" s="17"/>
      <c r="H1939" s="17"/>
      <c r="I1939" s="17"/>
      <c r="J1939" s="17"/>
      <c r="K1939" s="17"/>
      <c r="L1939" s="17"/>
    </row>
    <row r="1940" spans="7:12" x14ac:dyDescent="0.25">
      <c r="G1940" s="17"/>
      <c r="H1940" s="17"/>
      <c r="I1940" s="17"/>
      <c r="J1940" s="17"/>
      <c r="K1940" s="17"/>
      <c r="L1940" s="17"/>
    </row>
    <row r="1941" spans="7:12" x14ac:dyDescent="0.25">
      <c r="G1941" s="17"/>
      <c r="H1941" s="17"/>
      <c r="I1941" s="17"/>
      <c r="J1941" s="17"/>
      <c r="K1941" s="17"/>
      <c r="L1941" s="17"/>
    </row>
    <row r="1942" spans="7:12" x14ac:dyDescent="0.25">
      <c r="G1942" s="17"/>
      <c r="H1942" s="17"/>
      <c r="I1942" s="17"/>
      <c r="J1942" s="17"/>
      <c r="K1942" s="17"/>
      <c r="L1942" s="17"/>
    </row>
    <row r="1943" spans="7:12" x14ac:dyDescent="0.25">
      <c r="G1943" s="17"/>
      <c r="H1943" s="17"/>
      <c r="I1943" s="17"/>
      <c r="J1943" s="17"/>
      <c r="K1943" s="17"/>
      <c r="L1943" s="17"/>
    </row>
    <row r="1944" spans="7:12" x14ac:dyDescent="0.25">
      <c r="G1944" s="17"/>
      <c r="H1944" s="17"/>
      <c r="I1944" s="17"/>
      <c r="J1944" s="17"/>
      <c r="K1944" s="17"/>
      <c r="L1944" s="17"/>
    </row>
    <row r="1945" spans="7:12" x14ac:dyDescent="0.25">
      <c r="G1945" s="17"/>
      <c r="H1945" s="17"/>
      <c r="I1945" s="17"/>
      <c r="J1945" s="17"/>
      <c r="K1945" s="17"/>
      <c r="L1945" s="17"/>
    </row>
    <row r="1946" spans="7:12" x14ac:dyDescent="0.25">
      <c r="G1946" s="17"/>
      <c r="H1946" s="17"/>
      <c r="I1946" s="17"/>
      <c r="J1946" s="17"/>
      <c r="K1946" s="17"/>
      <c r="L1946" s="17"/>
    </row>
    <row r="1947" spans="7:12" x14ac:dyDescent="0.25">
      <c r="G1947" s="17"/>
      <c r="H1947" s="17"/>
      <c r="I1947" s="17"/>
      <c r="J1947" s="17"/>
      <c r="K1947" s="17"/>
      <c r="L1947" s="17"/>
    </row>
    <row r="1948" spans="7:12" x14ac:dyDescent="0.25">
      <c r="G1948" s="17"/>
      <c r="H1948" s="17"/>
      <c r="I1948" s="17"/>
      <c r="J1948" s="17"/>
      <c r="K1948" s="17"/>
      <c r="L1948" s="17"/>
    </row>
    <row r="1949" spans="7:12" x14ac:dyDescent="0.25">
      <c r="G1949" s="17"/>
      <c r="H1949" s="17"/>
      <c r="I1949" s="17"/>
      <c r="J1949" s="17"/>
      <c r="K1949" s="17"/>
      <c r="L1949" s="17"/>
    </row>
    <row r="1950" spans="7:12" x14ac:dyDescent="0.25">
      <c r="G1950" s="17"/>
      <c r="H1950" s="17"/>
      <c r="I1950" s="17"/>
      <c r="J1950" s="17"/>
      <c r="K1950" s="17"/>
      <c r="L1950" s="17"/>
    </row>
    <row r="1951" spans="7:12" x14ac:dyDescent="0.25">
      <c r="G1951" s="17"/>
      <c r="H1951" s="17"/>
      <c r="I1951" s="17"/>
      <c r="J1951" s="17"/>
      <c r="K1951" s="17"/>
      <c r="L1951" s="17"/>
    </row>
    <row r="1952" spans="7:12" x14ac:dyDescent="0.25">
      <c r="G1952" s="17"/>
      <c r="H1952" s="17"/>
      <c r="I1952" s="17"/>
      <c r="J1952" s="17"/>
      <c r="K1952" s="17"/>
      <c r="L1952" s="17"/>
    </row>
    <row r="1953" spans="7:12" x14ac:dyDescent="0.25">
      <c r="G1953" s="17"/>
      <c r="H1953" s="17"/>
      <c r="I1953" s="17"/>
      <c r="J1953" s="17"/>
      <c r="K1953" s="17"/>
      <c r="L1953" s="17"/>
    </row>
    <row r="1954" spans="7:12" x14ac:dyDescent="0.25">
      <c r="G1954" s="17"/>
      <c r="H1954" s="17"/>
      <c r="I1954" s="17"/>
      <c r="J1954" s="17"/>
      <c r="K1954" s="17"/>
      <c r="L1954" s="17"/>
    </row>
    <row r="1955" spans="7:12" x14ac:dyDescent="0.25">
      <c r="G1955" s="17"/>
      <c r="H1955" s="17"/>
      <c r="I1955" s="17"/>
      <c r="J1955" s="17"/>
      <c r="K1955" s="17"/>
      <c r="L1955" s="17"/>
    </row>
    <row r="1956" spans="7:12" x14ac:dyDescent="0.25">
      <c r="G1956" s="17"/>
      <c r="H1956" s="17"/>
      <c r="I1956" s="17"/>
      <c r="J1956" s="17"/>
      <c r="K1956" s="17"/>
      <c r="L1956" s="17"/>
    </row>
    <row r="1957" spans="7:12" x14ac:dyDescent="0.25">
      <c r="G1957" s="17"/>
      <c r="H1957" s="17"/>
      <c r="I1957" s="17"/>
      <c r="J1957" s="17"/>
      <c r="K1957" s="17"/>
      <c r="L1957" s="17"/>
    </row>
    <row r="1958" spans="7:12" x14ac:dyDescent="0.25">
      <c r="G1958" s="17"/>
      <c r="H1958" s="17"/>
      <c r="I1958" s="17"/>
      <c r="J1958" s="17"/>
      <c r="K1958" s="17"/>
      <c r="L1958" s="17"/>
    </row>
    <row r="1959" spans="7:12" x14ac:dyDescent="0.25">
      <c r="G1959" s="17"/>
      <c r="H1959" s="17"/>
      <c r="I1959" s="17"/>
      <c r="J1959" s="17"/>
      <c r="K1959" s="17"/>
      <c r="L1959" s="17"/>
    </row>
    <row r="1960" spans="7:12" x14ac:dyDescent="0.25">
      <c r="G1960" s="17"/>
      <c r="H1960" s="17"/>
      <c r="I1960" s="17"/>
      <c r="J1960" s="17"/>
      <c r="K1960" s="17"/>
      <c r="L1960" s="17"/>
    </row>
    <row r="1961" spans="7:12" x14ac:dyDescent="0.25">
      <c r="G1961" s="17"/>
      <c r="H1961" s="17"/>
      <c r="I1961" s="17"/>
      <c r="J1961" s="17"/>
      <c r="K1961" s="17"/>
      <c r="L1961" s="17"/>
    </row>
    <row r="1962" spans="7:12" x14ac:dyDescent="0.25">
      <c r="G1962" s="17"/>
      <c r="H1962" s="17"/>
      <c r="I1962" s="17"/>
      <c r="J1962" s="17"/>
      <c r="K1962" s="17"/>
      <c r="L1962" s="17"/>
    </row>
    <row r="1963" spans="7:12" x14ac:dyDescent="0.25">
      <c r="G1963" s="17"/>
      <c r="H1963" s="17"/>
      <c r="I1963" s="17"/>
      <c r="J1963" s="17"/>
      <c r="K1963" s="17"/>
      <c r="L1963" s="17"/>
    </row>
    <row r="1964" spans="7:12" x14ac:dyDescent="0.25">
      <c r="G1964" s="17"/>
      <c r="H1964" s="17"/>
      <c r="I1964" s="17"/>
      <c r="J1964" s="17"/>
      <c r="K1964" s="17"/>
      <c r="L1964" s="17"/>
    </row>
    <row r="1965" spans="7:12" x14ac:dyDescent="0.25">
      <c r="G1965" s="17"/>
      <c r="H1965" s="17"/>
      <c r="I1965" s="17"/>
      <c r="J1965" s="17"/>
      <c r="K1965" s="17"/>
      <c r="L1965" s="17"/>
    </row>
    <row r="1966" spans="7:12" x14ac:dyDescent="0.25">
      <c r="G1966" s="17"/>
      <c r="H1966" s="17"/>
      <c r="I1966" s="17"/>
      <c r="J1966" s="17"/>
      <c r="K1966" s="17"/>
      <c r="L1966" s="17"/>
    </row>
    <row r="1967" spans="7:12" x14ac:dyDescent="0.25">
      <c r="G1967" s="17"/>
      <c r="H1967" s="17"/>
      <c r="I1967" s="17"/>
      <c r="J1967" s="17"/>
      <c r="K1967" s="17"/>
      <c r="L1967" s="17"/>
    </row>
    <row r="1968" spans="7:12" x14ac:dyDescent="0.25">
      <c r="G1968" s="17"/>
      <c r="H1968" s="17"/>
      <c r="I1968" s="17"/>
      <c r="J1968" s="17"/>
      <c r="K1968" s="17"/>
      <c r="L1968" s="17"/>
    </row>
    <row r="1969" spans="7:12" x14ac:dyDescent="0.25">
      <c r="G1969" s="17"/>
      <c r="H1969" s="17"/>
      <c r="I1969" s="17"/>
      <c r="J1969" s="17"/>
      <c r="K1969" s="17"/>
      <c r="L1969" s="17"/>
    </row>
    <row r="1970" spans="7:12" x14ac:dyDescent="0.25">
      <c r="G1970" s="17"/>
      <c r="H1970" s="17"/>
      <c r="I1970" s="17"/>
      <c r="J1970" s="17"/>
      <c r="K1970" s="17"/>
      <c r="L1970" s="17"/>
    </row>
    <row r="1971" spans="7:12" x14ac:dyDescent="0.25">
      <c r="G1971" s="17"/>
      <c r="H1971" s="17"/>
      <c r="I1971" s="17"/>
      <c r="J1971" s="17"/>
      <c r="K1971" s="17"/>
      <c r="L1971" s="17"/>
    </row>
    <row r="1972" spans="7:12" x14ac:dyDescent="0.25">
      <c r="G1972" s="17"/>
      <c r="H1972" s="17"/>
      <c r="I1972" s="17"/>
      <c r="J1972" s="17"/>
      <c r="K1972" s="17"/>
      <c r="L1972" s="17"/>
    </row>
    <row r="1973" spans="7:12" x14ac:dyDescent="0.25">
      <c r="G1973" s="17"/>
      <c r="H1973" s="17"/>
      <c r="I1973" s="17"/>
      <c r="J1973" s="17"/>
      <c r="K1973" s="17"/>
      <c r="L1973" s="17"/>
    </row>
    <row r="1974" spans="7:12" x14ac:dyDescent="0.25">
      <c r="G1974" s="17"/>
      <c r="H1974" s="17"/>
      <c r="I1974" s="17"/>
      <c r="J1974" s="17"/>
      <c r="K1974" s="17"/>
      <c r="L1974" s="17"/>
    </row>
    <row r="1975" spans="7:12" x14ac:dyDescent="0.25">
      <c r="G1975" s="17"/>
      <c r="H1975" s="17"/>
      <c r="I1975" s="17"/>
      <c r="J1975" s="17"/>
      <c r="K1975" s="17"/>
      <c r="L1975" s="17"/>
    </row>
    <row r="1976" spans="7:12" x14ac:dyDescent="0.25">
      <c r="G1976" s="17"/>
      <c r="H1976" s="17"/>
      <c r="I1976" s="17"/>
      <c r="J1976" s="17"/>
      <c r="K1976" s="17"/>
      <c r="L1976" s="17"/>
    </row>
    <row r="1977" spans="7:12" x14ac:dyDescent="0.25">
      <c r="G1977" s="17"/>
      <c r="H1977" s="17"/>
      <c r="I1977" s="17"/>
      <c r="J1977" s="17"/>
      <c r="K1977" s="17"/>
      <c r="L1977" s="17"/>
    </row>
    <row r="1978" spans="7:12" x14ac:dyDescent="0.25">
      <c r="G1978" s="17"/>
      <c r="H1978" s="17"/>
      <c r="I1978" s="17"/>
      <c r="J1978" s="17"/>
      <c r="K1978" s="17"/>
      <c r="L1978" s="17"/>
    </row>
    <row r="1979" spans="7:12" x14ac:dyDescent="0.25">
      <c r="G1979" s="17"/>
      <c r="H1979" s="17"/>
      <c r="I1979" s="17"/>
      <c r="J1979" s="17"/>
      <c r="K1979" s="17"/>
      <c r="L1979" s="17"/>
    </row>
    <row r="1980" spans="7:12" x14ac:dyDescent="0.25">
      <c r="G1980" s="17"/>
      <c r="H1980" s="17"/>
      <c r="I1980" s="17"/>
      <c r="J1980" s="17"/>
      <c r="K1980" s="17"/>
      <c r="L1980" s="17"/>
    </row>
    <row r="1981" spans="7:12" x14ac:dyDescent="0.25">
      <c r="G1981" s="17"/>
      <c r="H1981" s="17"/>
      <c r="I1981" s="17"/>
      <c r="J1981" s="17"/>
      <c r="K1981" s="17"/>
      <c r="L1981" s="17"/>
    </row>
    <row r="1982" spans="7:12" x14ac:dyDescent="0.25">
      <c r="G1982" s="17"/>
      <c r="H1982" s="17"/>
      <c r="I1982" s="17"/>
      <c r="J1982" s="17"/>
      <c r="K1982" s="17"/>
      <c r="L1982" s="17"/>
    </row>
    <row r="1983" spans="7:12" x14ac:dyDescent="0.25">
      <c r="G1983" s="17"/>
      <c r="H1983" s="17"/>
      <c r="I1983" s="17"/>
      <c r="J1983" s="17"/>
      <c r="K1983" s="17"/>
      <c r="L1983" s="17"/>
    </row>
    <row r="1984" spans="7:12" x14ac:dyDescent="0.25">
      <c r="G1984" s="17"/>
      <c r="H1984" s="17"/>
      <c r="I1984" s="17"/>
      <c r="J1984" s="17"/>
      <c r="K1984" s="17"/>
      <c r="L1984" s="17"/>
    </row>
    <row r="1985" spans="7:12" x14ac:dyDescent="0.25">
      <c r="G1985" s="17"/>
      <c r="H1985" s="17"/>
      <c r="I1985" s="17"/>
      <c r="J1985" s="17"/>
      <c r="K1985" s="17"/>
      <c r="L1985" s="17"/>
    </row>
    <row r="1986" spans="7:12" x14ac:dyDescent="0.25">
      <c r="G1986" s="17"/>
      <c r="H1986" s="17"/>
      <c r="I1986" s="17"/>
      <c r="J1986" s="17"/>
      <c r="K1986" s="17"/>
      <c r="L1986" s="17"/>
    </row>
    <row r="1987" spans="7:12" x14ac:dyDescent="0.25">
      <c r="G1987" s="17"/>
      <c r="H1987" s="17"/>
      <c r="I1987" s="17"/>
      <c r="J1987" s="17"/>
      <c r="K1987" s="17"/>
      <c r="L1987" s="17"/>
    </row>
    <row r="1988" spans="7:12" x14ac:dyDescent="0.25">
      <c r="G1988" s="17"/>
      <c r="H1988" s="17"/>
      <c r="I1988" s="17"/>
      <c r="J1988" s="17"/>
      <c r="K1988" s="17"/>
      <c r="L1988" s="17"/>
    </row>
    <row r="1989" spans="7:12" x14ac:dyDescent="0.25">
      <c r="G1989" s="17"/>
      <c r="H1989" s="17"/>
      <c r="I1989" s="17"/>
      <c r="J1989" s="17"/>
      <c r="K1989" s="17"/>
      <c r="L1989" s="17"/>
    </row>
    <row r="1990" spans="7:12" x14ac:dyDescent="0.25">
      <c r="G1990" s="17"/>
      <c r="H1990" s="17"/>
      <c r="I1990" s="17"/>
      <c r="J1990" s="17"/>
      <c r="K1990" s="17"/>
      <c r="L1990" s="17"/>
    </row>
    <row r="1991" spans="7:12" x14ac:dyDescent="0.25">
      <c r="G1991" s="17"/>
      <c r="H1991" s="17"/>
      <c r="I1991" s="17"/>
      <c r="J1991" s="17"/>
      <c r="K1991" s="17"/>
      <c r="L1991" s="17"/>
    </row>
    <row r="1992" spans="7:12" x14ac:dyDescent="0.25">
      <c r="G1992" s="17"/>
      <c r="H1992" s="17"/>
      <c r="I1992" s="17"/>
      <c r="J1992" s="17"/>
      <c r="K1992" s="17"/>
      <c r="L1992" s="17"/>
    </row>
    <row r="1993" spans="7:12" x14ac:dyDescent="0.25">
      <c r="G1993" s="17"/>
      <c r="H1993" s="17"/>
      <c r="I1993" s="17"/>
      <c r="J1993" s="17"/>
      <c r="K1993" s="17"/>
      <c r="L1993" s="17"/>
    </row>
    <row r="1994" spans="7:12" x14ac:dyDescent="0.25">
      <c r="G1994" s="17"/>
      <c r="H1994" s="17"/>
      <c r="I1994" s="17"/>
      <c r="J1994" s="17"/>
      <c r="K1994" s="17"/>
      <c r="L1994" s="17"/>
    </row>
    <row r="1995" spans="7:12" x14ac:dyDescent="0.25">
      <c r="G1995" s="17"/>
      <c r="H1995" s="17"/>
      <c r="I1995" s="17"/>
      <c r="J1995" s="17"/>
      <c r="K1995" s="17"/>
      <c r="L1995" s="17"/>
    </row>
    <row r="1996" spans="7:12" x14ac:dyDescent="0.25">
      <c r="G1996" s="17"/>
      <c r="H1996" s="17"/>
      <c r="I1996" s="17"/>
      <c r="J1996" s="17"/>
      <c r="K1996" s="17"/>
      <c r="L1996" s="17"/>
    </row>
    <row r="1997" spans="7:12" x14ac:dyDescent="0.25">
      <c r="G1997" s="17"/>
      <c r="H1997" s="17"/>
      <c r="I1997" s="17"/>
      <c r="J1997" s="17"/>
      <c r="K1997" s="17"/>
      <c r="L1997" s="17"/>
    </row>
    <row r="1998" spans="7:12" x14ac:dyDescent="0.25">
      <c r="G1998" s="17"/>
      <c r="H1998" s="17"/>
      <c r="I1998" s="17"/>
      <c r="J1998" s="17"/>
      <c r="K1998" s="17"/>
      <c r="L1998" s="17"/>
    </row>
    <row r="1999" spans="7:12" x14ac:dyDescent="0.25">
      <c r="G1999" s="17"/>
      <c r="H1999" s="17"/>
      <c r="I1999" s="17"/>
      <c r="J1999" s="17"/>
      <c r="K1999" s="17"/>
      <c r="L1999" s="17"/>
    </row>
    <row r="2000" spans="7:12" x14ac:dyDescent="0.25">
      <c r="G2000" s="17"/>
      <c r="H2000" s="17"/>
      <c r="I2000" s="17"/>
      <c r="J2000" s="17"/>
      <c r="K2000" s="17"/>
      <c r="L2000" s="17"/>
    </row>
    <row r="2001" spans="7:12" x14ac:dyDescent="0.25">
      <c r="G2001" s="17"/>
      <c r="H2001" s="17"/>
      <c r="I2001" s="17"/>
      <c r="J2001" s="17"/>
      <c r="K2001" s="17"/>
      <c r="L2001" s="17"/>
    </row>
    <row r="2002" spans="7:12" x14ac:dyDescent="0.25">
      <c r="G2002" s="17"/>
      <c r="H2002" s="17"/>
      <c r="I2002" s="17"/>
      <c r="J2002" s="17"/>
      <c r="K2002" s="17"/>
      <c r="L2002" s="17"/>
    </row>
    <row r="2003" spans="7:12" x14ac:dyDescent="0.25">
      <c r="G2003" s="17"/>
      <c r="H2003" s="17"/>
      <c r="I2003" s="17"/>
      <c r="J2003" s="17"/>
      <c r="K2003" s="17"/>
      <c r="L2003" s="17"/>
    </row>
    <row r="2004" spans="7:12" x14ac:dyDescent="0.25">
      <c r="G2004" s="17"/>
      <c r="H2004" s="17"/>
      <c r="I2004" s="17"/>
      <c r="J2004" s="17"/>
      <c r="K2004" s="17"/>
      <c r="L2004" s="17"/>
    </row>
    <row r="2005" spans="7:12" x14ac:dyDescent="0.25">
      <c r="G2005" s="17"/>
      <c r="H2005" s="17"/>
      <c r="I2005" s="17"/>
      <c r="J2005" s="17"/>
      <c r="K2005" s="17"/>
      <c r="L2005" s="17"/>
    </row>
    <row r="2006" spans="7:12" x14ac:dyDescent="0.25">
      <c r="G2006" s="17"/>
      <c r="H2006" s="17"/>
      <c r="I2006" s="17"/>
      <c r="J2006" s="17"/>
      <c r="K2006" s="17"/>
      <c r="L2006" s="17"/>
    </row>
    <row r="2007" spans="7:12" x14ac:dyDescent="0.25">
      <c r="G2007" s="17"/>
      <c r="H2007" s="17"/>
      <c r="I2007" s="17"/>
      <c r="J2007" s="17"/>
      <c r="K2007" s="17"/>
      <c r="L2007" s="17"/>
    </row>
    <row r="2008" spans="7:12" x14ac:dyDescent="0.25">
      <c r="G2008" s="17"/>
      <c r="H2008" s="17"/>
      <c r="I2008" s="17"/>
      <c r="J2008" s="17"/>
      <c r="K2008" s="17"/>
      <c r="L2008" s="17"/>
    </row>
    <row r="2009" spans="7:12" x14ac:dyDescent="0.25">
      <c r="G2009" s="17"/>
      <c r="H2009" s="17"/>
      <c r="I2009" s="17"/>
      <c r="J2009" s="17"/>
      <c r="K2009" s="17"/>
      <c r="L2009" s="17"/>
    </row>
    <row r="2010" spans="7:12" x14ac:dyDescent="0.25">
      <c r="G2010" s="17"/>
      <c r="H2010" s="17"/>
      <c r="I2010" s="17"/>
      <c r="J2010" s="17"/>
      <c r="K2010" s="17"/>
      <c r="L2010" s="17"/>
    </row>
    <row r="2011" spans="7:12" x14ac:dyDescent="0.25">
      <c r="G2011" s="17"/>
      <c r="H2011" s="17"/>
      <c r="I2011" s="17"/>
      <c r="J2011" s="17"/>
      <c r="K2011" s="17"/>
      <c r="L2011" s="17"/>
    </row>
    <row r="2012" spans="7:12" x14ac:dyDescent="0.25">
      <c r="G2012" s="17"/>
      <c r="H2012" s="17"/>
      <c r="I2012" s="17"/>
      <c r="J2012" s="17"/>
      <c r="K2012" s="17"/>
      <c r="L2012" s="17"/>
    </row>
    <row r="2013" spans="7:12" x14ac:dyDescent="0.25">
      <c r="G2013" s="17"/>
      <c r="H2013" s="17"/>
      <c r="I2013" s="17"/>
      <c r="J2013" s="17"/>
      <c r="K2013" s="17"/>
      <c r="L2013" s="17"/>
    </row>
    <row r="2014" spans="7:12" x14ac:dyDescent="0.25">
      <c r="G2014" s="17"/>
      <c r="H2014" s="17"/>
      <c r="I2014" s="17"/>
      <c r="J2014" s="17"/>
      <c r="K2014" s="17"/>
      <c r="L2014" s="17"/>
    </row>
    <row r="2015" spans="7:12" x14ac:dyDescent="0.25">
      <c r="G2015" s="17"/>
      <c r="H2015" s="17"/>
      <c r="I2015" s="17"/>
      <c r="J2015" s="17"/>
      <c r="K2015" s="17"/>
      <c r="L2015" s="17"/>
    </row>
    <row r="2016" spans="7:12" x14ac:dyDescent="0.25">
      <c r="G2016" s="17"/>
      <c r="H2016" s="17"/>
      <c r="I2016" s="17"/>
      <c r="J2016" s="17"/>
      <c r="K2016" s="17"/>
      <c r="L2016" s="17"/>
    </row>
    <row r="2017" spans="7:12" x14ac:dyDescent="0.25">
      <c r="G2017" s="17"/>
      <c r="H2017" s="17"/>
      <c r="I2017" s="17"/>
      <c r="J2017" s="17"/>
      <c r="K2017" s="17"/>
      <c r="L2017" s="17"/>
    </row>
    <row r="2018" spans="7:12" x14ac:dyDescent="0.25">
      <c r="G2018" s="17"/>
      <c r="H2018" s="17"/>
      <c r="I2018" s="17"/>
      <c r="J2018" s="17"/>
      <c r="K2018" s="17"/>
      <c r="L2018" s="17"/>
    </row>
    <row r="2019" spans="7:12" x14ac:dyDescent="0.25">
      <c r="G2019" s="17"/>
      <c r="H2019" s="17"/>
      <c r="I2019" s="17"/>
      <c r="J2019" s="17"/>
      <c r="K2019" s="17"/>
      <c r="L2019" s="17"/>
    </row>
    <row r="2020" spans="7:12" x14ac:dyDescent="0.25">
      <c r="G2020" s="17"/>
      <c r="H2020" s="17"/>
      <c r="I2020" s="17"/>
      <c r="J2020" s="17"/>
      <c r="K2020" s="17"/>
      <c r="L2020" s="17"/>
    </row>
    <row r="2021" spans="7:12" x14ac:dyDescent="0.25">
      <c r="G2021" s="17"/>
      <c r="H2021" s="17"/>
      <c r="I2021" s="17"/>
      <c r="J2021" s="17"/>
      <c r="K2021" s="17"/>
      <c r="L2021" s="17"/>
    </row>
    <row r="2022" spans="7:12" x14ac:dyDescent="0.25">
      <c r="G2022" s="17"/>
      <c r="H2022" s="17"/>
      <c r="I2022" s="17"/>
      <c r="J2022" s="17"/>
      <c r="K2022" s="17"/>
      <c r="L2022" s="17"/>
    </row>
    <row r="2023" spans="7:12" x14ac:dyDescent="0.25">
      <c r="G2023" s="17"/>
      <c r="H2023" s="17"/>
      <c r="I2023" s="17"/>
      <c r="J2023" s="17"/>
      <c r="K2023" s="17"/>
      <c r="L2023" s="17"/>
    </row>
    <row r="2024" spans="7:12" x14ac:dyDescent="0.25">
      <c r="G2024" s="17"/>
      <c r="H2024" s="17"/>
      <c r="I2024" s="17"/>
      <c r="J2024" s="17"/>
      <c r="K2024" s="17"/>
      <c r="L2024" s="17"/>
    </row>
    <row r="2025" spans="7:12" x14ac:dyDescent="0.25">
      <c r="G2025" s="17"/>
      <c r="H2025" s="17"/>
      <c r="I2025" s="17"/>
      <c r="J2025" s="17"/>
      <c r="K2025" s="17"/>
      <c r="L2025" s="17"/>
    </row>
    <row r="2026" spans="7:12" x14ac:dyDescent="0.25">
      <c r="G2026" s="17"/>
      <c r="H2026" s="17"/>
      <c r="I2026" s="17"/>
      <c r="J2026" s="17"/>
      <c r="K2026" s="17"/>
      <c r="L2026" s="17"/>
    </row>
    <row r="2027" spans="7:12" x14ac:dyDescent="0.25">
      <c r="G2027" s="17"/>
      <c r="H2027" s="17"/>
      <c r="I2027" s="17"/>
      <c r="J2027" s="17"/>
      <c r="K2027" s="17"/>
      <c r="L2027" s="17"/>
    </row>
    <row r="2028" spans="7:12" x14ac:dyDescent="0.25">
      <c r="G2028" s="17"/>
      <c r="H2028" s="17"/>
      <c r="I2028" s="17"/>
      <c r="J2028" s="17"/>
      <c r="K2028" s="17"/>
      <c r="L2028" s="17"/>
    </row>
    <row r="2029" spans="7:12" x14ac:dyDescent="0.25">
      <c r="G2029" s="17"/>
      <c r="H2029" s="17"/>
      <c r="I2029" s="17"/>
      <c r="J2029" s="17"/>
      <c r="K2029" s="17"/>
      <c r="L2029" s="17"/>
    </row>
    <row r="2030" spans="7:12" x14ac:dyDescent="0.25">
      <c r="G2030" s="17"/>
      <c r="H2030" s="17"/>
      <c r="I2030" s="17"/>
      <c r="J2030" s="17"/>
      <c r="K2030" s="17"/>
      <c r="L2030" s="17"/>
    </row>
    <row r="2031" spans="7:12" x14ac:dyDescent="0.25">
      <c r="G2031" s="17"/>
      <c r="H2031" s="17"/>
      <c r="I2031" s="17"/>
      <c r="J2031" s="17"/>
      <c r="K2031" s="17"/>
      <c r="L2031" s="17"/>
    </row>
    <row r="2032" spans="7:12" x14ac:dyDescent="0.25">
      <c r="G2032" s="17"/>
      <c r="H2032" s="17"/>
      <c r="I2032" s="17"/>
      <c r="J2032" s="17"/>
      <c r="K2032" s="17"/>
      <c r="L2032" s="17"/>
    </row>
    <row r="2033" spans="7:12" x14ac:dyDescent="0.25">
      <c r="G2033" s="17"/>
      <c r="H2033" s="17"/>
      <c r="I2033" s="17"/>
      <c r="J2033" s="17"/>
      <c r="K2033" s="17"/>
      <c r="L2033" s="17"/>
    </row>
    <row r="2034" spans="7:12" x14ac:dyDescent="0.25">
      <c r="G2034" s="17"/>
      <c r="H2034" s="17"/>
      <c r="I2034" s="17"/>
      <c r="J2034" s="17"/>
      <c r="K2034" s="17"/>
      <c r="L2034" s="17"/>
    </row>
    <row r="2035" spans="7:12" x14ac:dyDescent="0.25">
      <c r="G2035" s="17"/>
      <c r="H2035" s="17"/>
      <c r="I2035" s="17"/>
      <c r="J2035" s="17"/>
      <c r="K2035" s="17"/>
      <c r="L2035" s="17"/>
    </row>
    <row r="2036" spans="7:12" x14ac:dyDescent="0.25">
      <c r="G2036" s="17"/>
      <c r="H2036" s="17"/>
      <c r="I2036" s="17"/>
      <c r="J2036" s="17"/>
      <c r="K2036" s="17"/>
      <c r="L2036" s="17"/>
    </row>
    <row r="2037" spans="7:12" x14ac:dyDescent="0.25">
      <c r="G2037" s="17"/>
      <c r="H2037" s="17"/>
      <c r="I2037" s="17"/>
      <c r="J2037" s="17"/>
      <c r="K2037" s="17"/>
      <c r="L2037" s="17"/>
    </row>
    <row r="2038" spans="7:12" x14ac:dyDescent="0.25">
      <c r="G2038" s="17"/>
      <c r="H2038" s="17"/>
      <c r="I2038" s="17"/>
      <c r="J2038" s="17"/>
      <c r="K2038" s="17"/>
      <c r="L2038" s="17"/>
    </row>
    <row r="2039" spans="7:12" x14ac:dyDescent="0.25">
      <c r="G2039" s="17"/>
      <c r="H2039" s="17"/>
      <c r="I2039" s="17"/>
      <c r="J2039" s="17"/>
      <c r="K2039" s="17"/>
      <c r="L2039" s="17"/>
    </row>
    <row r="2040" spans="7:12" x14ac:dyDescent="0.25">
      <c r="G2040" s="17"/>
      <c r="H2040" s="17"/>
      <c r="I2040" s="17"/>
      <c r="J2040" s="17"/>
      <c r="K2040" s="17"/>
      <c r="L2040" s="17"/>
    </row>
    <row r="2041" spans="7:12" x14ac:dyDescent="0.25">
      <c r="G2041" s="17"/>
      <c r="H2041" s="17"/>
      <c r="I2041" s="17"/>
      <c r="J2041" s="17"/>
      <c r="K2041" s="17"/>
      <c r="L2041" s="17"/>
    </row>
    <row r="2042" spans="7:12" x14ac:dyDescent="0.25">
      <c r="G2042" s="17"/>
      <c r="H2042" s="17"/>
      <c r="I2042" s="17"/>
      <c r="J2042" s="17"/>
      <c r="K2042" s="17"/>
      <c r="L2042" s="17"/>
    </row>
    <row r="2043" spans="7:12" x14ac:dyDescent="0.25">
      <c r="G2043" s="17"/>
      <c r="H2043" s="17"/>
      <c r="I2043" s="17"/>
      <c r="J2043" s="17"/>
      <c r="K2043" s="17"/>
      <c r="L2043" s="17"/>
    </row>
    <row r="2044" spans="7:12" x14ac:dyDescent="0.25">
      <c r="G2044" s="17"/>
      <c r="H2044" s="17"/>
      <c r="I2044" s="17"/>
      <c r="J2044" s="17"/>
      <c r="K2044" s="17"/>
      <c r="L2044" s="17"/>
    </row>
    <row r="2045" spans="7:12" x14ac:dyDescent="0.25">
      <c r="G2045" s="17"/>
      <c r="H2045" s="17"/>
      <c r="I2045" s="17"/>
      <c r="J2045" s="17"/>
      <c r="K2045" s="17"/>
      <c r="L2045" s="17"/>
    </row>
    <row r="2046" spans="7:12" x14ac:dyDescent="0.25">
      <c r="G2046" s="17"/>
      <c r="H2046" s="17"/>
      <c r="I2046" s="17"/>
      <c r="J2046" s="17"/>
      <c r="K2046" s="17"/>
      <c r="L2046" s="17"/>
    </row>
    <row r="2047" spans="7:12" x14ac:dyDescent="0.25">
      <c r="G2047" s="17"/>
      <c r="H2047" s="17"/>
      <c r="I2047" s="17"/>
      <c r="J2047" s="17"/>
      <c r="K2047" s="17"/>
      <c r="L2047" s="17"/>
    </row>
    <row r="2048" spans="7:12" x14ac:dyDescent="0.25">
      <c r="G2048" s="17"/>
      <c r="H2048" s="17"/>
      <c r="I2048" s="17"/>
      <c r="J2048" s="17"/>
      <c r="K2048" s="17"/>
      <c r="L2048" s="17"/>
    </row>
    <row r="2049" spans="7:12" x14ac:dyDescent="0.25">
      <c r="G2049" s="17"/>
      <c r="H2049" s="17"/>
      <c r="I2049" s="17"/>
      <c r="J2049" s="17"/>
      <c r="K2049" s="17"/>
      <c r="L2049" s="17"/>
    </row>
    <row r="2050" spans="7:12" x14ac:dyDescent="0.25">
      <c r="G2050" s="17"/>
      <c r="H2050" s="17"/>
      <c r="I2050" s="17"/>
      <c r="J2050" s="17"/>
      <c r="K2050" s="17"/>
      <c r="L2050" s="17"/>
    </row>
    <row r="2051" spans="7:12" x14ac:dyDescent="0.25">
      <c r="G2051" s="17"/>
      <c r="H2051" s="17"/>
      <c r="I2051" s="17"/>
      <c r="J2051" s="17"/>
      <c r="K2051" s="17"/>
      <c r="L2051" s="17"/>
    </row>
    <row r="2052" spans="7:12" x14ac:dyDescent="0.25">
      <c r="G2052" s="17"/>
      <c r="H2052" s="17"/>
      <c r="I2052" s="17"/>
      <c r="J2052" s="17"/>
      <c r="K2052" s="17"/>
      <c r="L2052" s="17"/>
    </row>
    <row r="2053" spans="7:12" x14ac:dyDescent="0.25">
      <c r="G2053" s="17"/>
      <c r="H2053" s="17"/>
      <c r="I2053" s="17"/>
      <c r="J2053" s="17"/>
      <c r="K2053" s="17"/>
      <c r="L2053" s="17"/>
    </row>
    <row r="2054" spans="7:12" x14ac:dyDescent="0.25">
      <c r="G2054" s="17"/>
      <c r="H2054" s="17"/>
      <c r="I2054" s="17"/>
      <c r="J2054" s="17"/>
      <c r="K2054" s="17"/>
      <c r="L2054" s="17"/>
    </row>
    <row r="2055" spans="7:12" x14ac:dyDescent="0.25">
      <c r="G2055" s="17"/>
      <c r="H2055" s="17"/>
      <c r="I2055" s="17"/>
      <c r="J2055" s="17"/>
      <c r="K2055" s="17"/>
      <c r="L2055" s="17"/>
    </row>
    <row r="2056" spans="7:12" x14ac:dyDescent="0.25">
      <c r="G2056" s="17"/>
      <c r="H2056" s="17"/>
      <c r="I2056" s="17"/>
      <c r="J2056" s="17"/>
      <c r="K2056" s="17"/>
      <c r="L2056" s="17"/>
    </row>
    <row r="2057" spans="7:12" x14ac:dyDescent="0.25">
      <c r="G2057" s="17"/>
      <c r="H2057" s="17"/>
      <c r="I2057" s="17"/>
      <c r="J2057" s="17"/>
      <c r="K2057" s="17"/>
      <c r="L2057" s="17"/>
    </row>
    <row r="2058" spans="7:12" x14ac:dyDescent="0.25">
      <c r="G2058" s="17"/>
      <c r="H2058" s="17"/>
      <c r="I2058" s="17"/>
      <c r="J2058" s="17"/>
      <c r="K2058" s="17"/>
      <c r="L2058" s="17"/>
    </row>
    <row r="2059" spans="7:12" x14ac:dyDescent="0.25">
      <c r="G2059" s="17"/>
      <c r="H2059" s="17"/>
      <c r="I2059" s="17"/>
      <c r="J2059" s="17"/>
      <c r="K2059" s="17"/>
      <c r="L2059" s="17"/>
    </row>
    <row r="2060" spans="7:12" x14ac:dyDescent="0.25">
      <c r="G2060" s="17"/>
      <c r="H2060" s="17"/>
      <c r="I2060" s="17"/>
      <c r="J2060" s="17"/>
      <c r="K2060" s="17"/>
      <c r="L2060" s="17"/>
    </row>
    <row r="2061" spans="7:12" x14ac:dyDescent="0.25">
      <c r="G2061" s="17"/>
      <c r="H2061" s="17"/>
      <c r="I2061" s="17"/>
      <c r="J2061" s="17"/>
      <c r="K2061" s="17"/>
      <c r="L2061" s="17"/>
    </row>
    <row r="2062" spans="7:12" x14ac:dyDescent="0.25">
      <c r="G2062" s="17"/>
      <c r="H2062" s="17"/>
      <c r="I2062" s="17"/>
      <c r="J2062" s="17"/>
      <c r="K2062" s="17"/>
      <c r="L2062" s="17"/>
    </row>
    <row r="2063" spans="7:12" x14ac:dyDescent="0.25">
      <c r="G2063" s="17"/>
      <c r="H2063" s="17"/>
      <c r="I2063" s="17"/>
      <c r="J2063" s="17"/>
      <c r="K2063" s="17"/>
      <c r="L2063" s="17"/>
    </row>
    <row r="2064" spans="7:12" x14ac:dyDescent="0.25">
      <c r="G2064" s="17"/>
      <c r="H2064" s="17"/>
      <c r="I2064" s="17"/>
      <c r="J2064" s="17"/>
      <c r="K2064" s="17"/>
      <c r="L2064" s="17"/>
    </row>
    <row r="2065" spans="7:12" x14ac:dyDescent="0.25">
      <c r="G2065" s="17"/>
      <c r="H2065" s="17"/>
      <c r="I2065" s="17"/>
      <c r="J2065" s="17"/>
      <c r="K2065" s="17"/>
      <c r="L2065" s="17"/>
    </row>
    <row r="2066" spans="7:12" x14ac:dyDescent="0.25">
      <c r="G2066" s="17"/>
      <c r="H2066" s="17"/>
      <c r="I2066" s="17"/>
      <c r="J2066" s="17"/>
      <c r="K2066" s="17"/>
      <c r="L2066" s="17"/>
    </row>
    <row r="2067" spans="7:12" x14ac:dyDescent="0.25">
      <c r="G2067" s="17"/>
      <c r="H2067" s="17"/>
      <c r="I2067" s="17"/>
      <c r="J2067" s="17"/>
      <c r="K2067" s="17"/>
      <c r="L2067" s="17"/>
    </row>
    <row r="2068" spans="7:12" x14ac:dyDescent="0.25">
      <c r="G2068" s="17"/>
      <c r="H2068" s="17"/>
      <c r="I2068" s="17"/>
      <c r="J2068" s="17"/>
      <c r="K2068" s="17"/>
      <c r="L2068" s="17"/>
    </row>
    <row r="2069" spans="7:12" x14ac:dyDescent="0.25">
      <c r="G2069" s="17"/>
      <c r="H2069" s="17"/>
      <c r="I2069" s="17"/>
      <c r="J2069" s="17"/>
      <c r="K2069" s="17"/>
      <c r="L2069" s="17"/>
    </row>
    <row r="2070" spans="7:12" x14ac:dyDescent="0.25">
      <c r="G2070" s="17"/>
      <c r="H2070" s="17"/>
      <c r="I2070" s="17"/>
      <c r="J2070" s="17"/>
      <c r="K2070" s="17"/>
      <c r="L2070" s="17"/>
    </row>
    <row r="2071" spans="7:12" x14ac:dyDescent="0.25">
      <c r="G2071" s="17"/>
      <c r="H2071" s="17"/>
      <c r="I2071" s="17"/>
      <c r="J2071" s="17"/>
      <c r="K2071" s="17"/>
      <c r="L2071" s="17"/>
    </row>
    <row r="2072" spans="7:12" x14ac:dyDescent="0.25">
      <c r="G2072" s="17"/>
      <c r="H2072" s="17"/>
      <c r="I2072" s="17"/>
      <c r="J2072" s="17"/>
      <c r="K2072" s="17"/>
      <c r="L2072" s="17"/>
    </row>
    <row r="2073" spans="7:12" x14ac:dyDescent="0.25">
      <c r="G2073" s="17"/>
      <c r="H2073" s="17"/>
      <c r="I2073" s="17"/>
      <c r="J2073" s="17"/>
      <c r="K2073" s="17"/>
      <c r="L2073" s="17"/>
    </row>
    <row r="2074" spans="7:12" x14ac:dyDescent="0.25">
      <c r="G2074" s="17"/>
      <c r="H2074" s="17"/>
      <c r="I2074" s="17"/>
      <c r="J2074" s="17"/>
      <c r="K2074" s="17"/>
      <c r="L2074" s="17"/>
    </row>
    <row r="2075" spans="7:12" x14ac:dyDescent="0.25">
      <c r="G2075" s="17"/>
      <c r="H2075" s="17"/>
      <c r="I2075" s="17"/>
      <c r="J2075" s="17"/>
      <c r="K2075" s="17"/>
      <c r="L2075" s="17"/>
    </row>
    <row r="2076" spans="7:12" x14ac:dyDescent="0.25">
      <c r="G2076" s="17"/>
      <c r="H2076" s="17"/>
      <c r="I2076" s="17"/>
      <c r="J2076" s="17"/>
      <c r="K2076" s="17"/>
      <c r="L2076" s="17"/>
    </row>
    <row r="2077" spans="7:12" x14ac:dyDescent="0.25">
      <c r="G2077" s="17"/>
      <c r="H2077" s="17"/>
      <c r="I2077" s="17"/>
      <c r="J2077" s="17"/>
      <c r="K2077" s="17"/>
      <c r="L2077" s="17"/>
    </row>
    <row r="2078" spans="7:12" x14ac:dyDescent="0.25">
      <c r="G2078" s="17"/>
      <c r="H2078" s="17"/>
      <c r="I2078" s="17"/>
      <c r="J2078" s="17"/>
      <c r="K2078" s="17"/>
      <c r="L2078" s="17"/>
    </row>
    <row r="2079" spans="7:12" x14ac:dyDescent="0.25">
      <c r="G2079" s="17"/>
      <c r="H2079" s="17"/>
      <c r="I2079" s="17"/>
      <c r="J2079" s="17"/>
      <c r="K2079" s="17"/>
      <c r="L2079" s="17"/>
    </row>
    <row r="2080" spans="7:12" x14ac:dyDescent="0.25">
      <c r="G2080" s="17"/>
      <c r="H2080" s="17"/>
      <c r="I2080" s="17"/>
      <c r="J2080" s="17"/>
      <c r="K2080" s="17"/>
      <c r="L2080" s="17"/>
    </row>
    <row r="2081" spans="7:12" x14ac:dyDescent="0.25">
      <c r="G2081" s="17"/>
      <c r="H2081" s="17"/>
      <c r="I2081" s="17"/>
      <c r="J2081" s="17"/>
      <c r="K2081" s="17"/>
      <c r="L2081" s="17"/>
    </row>
    <row r="2082" spans="7:12" x14ac:dyDescent="0.25">
      <c r="G2082" s="17"/>
      <c r="H2082" s="17"/>
      <c r="I2082" s="17"/>
      <c r="J2082" s="17"/>
      <c r="K2082" s="17"/>
      <c r="L2082" s="17"/>
    </row>
    <row r="2083" spans="7:12" x14ac:dyDescent="0.25">
      <c r="G2083" s="17"/>
      <c r="H2083" s="17"/>
      <c r="I2083" s="17"/>
      <c r="J2083" s="17"/>
      <c r="K2083" s="17"/>
      <c r="L2083" s="17"/>
    </row>
    <row r="2084" spans="7:12" x14ac:dyDescent="0.25">
      <c r="G2084" s="17"/>
      <c r="H2084" s="17"/>
      <c r="I2084" s="17"/>
      <c r="J2084" s="17"/>
      <c r="K2084" s="17"/>
      <c r="L2084" s="17"/>
    </row>
    <row r="2085" spans="7:12" x14ac:dyDescent="0.25">
      <c r="G2085" s="17"/>
      <c r="H2085" s="17"/>
      <c r="I2085" s="17"/>
      <c r="J2085" s="17"/>
      <c r="K2085" s="17"/>
      <c r="L2085" s="17"/>
    </row>
    <row r="2086" spans="7:12" x14ac:dyDescent="0.25">
      <c r="G2086" s="17"/>
      <c r="H2086" s="17"/>
      <c r="I2086" s="17"/>
      <c r="J2086" s="17"/>
      <c r="K2086" s="17"/>
      <c r="L2086" s="17"/>
    </row>
    <row r="2087" spans="7:12" x14ac:dyDescent="0.25">
      <c r="G2087" s="17"/>
      <c r="H2087" s="17"/>
      <c r="I2087" s="17"/>
      <c r="J2087" s="17"/>
      <c r="K2087" s="17"/>
      <c r="L2087" s="17"/>
    </row>
    <row r="2088" spans="7:12" x14ac:dyDescent="0.25">
      <c r="G2088" s="17"/>
      <c r="H2088" s="17"/>
      <c r="I2088" s="17"/>
      <c r="J2088" s="17"/>
      <c r="K2088" s="17"/>
      <c r="L2088" s="17"/>
    </row>
    <row r="2089" spans="7:12" x14ac:dyDescent="0.25">
      <c r="G2089" s="17"/>
      <c r="H2089" s="17"/>
      <c r="I2089" s="17"/>
      <c r="J2089" s="17"/>
      <c r="K2089" s="17"/>
      <c r="L2089" s="17"/>
    </row>
    <row r="2090" spans="7:12" x14ac:dyDescent="0.25">
      <c r="G2090" s="17"/>
      <c r="H2090" s="17"/>
      <c r="I2090" s="17"/>
      <c r="J2090" s="17"/>
      <c r="K2090" s="17"/>
      <c r="L2090" s="17"/>
    </row>
    <row r="2091" spans="7:12" x14ac:dyDescent="0.25">
      <c r="G2091" s="17"/>
      <c r="H2091" s="17"/>
      <c r="I2091" s="17"/>
      <c r="J2091" s="17"/>
      <c r="K2091" s="17"/>
      <c r="L2091" s="17"/>
    </row>
    <row r="2092" spans="7:12" x14ac:dyDescent="0.25">
      <c r="G2092" s="17"/>
      <c r="H2092" s="17"/>
      <c r="I2092" s="17"/>
      <c r="J2092" s="17"/>
      <c r="K2092" s="17"/>
      <c r="L2092" s="17"/>
    </row>
    <row r="2093" spans="7:12" x14ac:dyDescent="0.25">
      <c r="G2093" s="17"/>
      <c r="H2093" s="17"/>
      <c r="I2093" s="17"/>
      <c r="J2093" s="17"/>
      <c r="K2093" s="17"/>
      <c r="L2093" s="17"/>
    </row>
    <row r="2094" spans="7:12" x14ac:dyDescent="0.25">
      <c r="G2094" s="17"/>
      <c r="H2094" s="17"/>
      <c r="I2094" s="17"/>
      <c r="J2094" s="17"/>
      <c r="K2094" s="17"/>
      <c r="L2094" s="17"/>
    </row>
    <row r="2095" spans="7:12" x14ac:dyDescent="0.25">
      <c r="G2095" s="17"/>
      <c r="H2095" s="17"/>
      <c r="I2095" s="17"/>
      <c r="J2095" s="17"/>
      <c r="K2095" s="17"/>
      <c r="L2095" s="17"/>
    </row>
    <row r="2096" spans="7:12" x14ac:dyDescent="0.25">
      <c r="G2096" s="17"/>
      <c r="H2096" s="17"/>
      <c r="I2096" s="17"/>
      <c r="J2096" s="17"/>
      <c r="K2096" s="17"/>
      <c r="L2096" s="17"/>
    </row>
    <row r="2097" spans="7:12" x14ac:dyDescent="0.25">
      <c r="G2097" s="17"/>
      <c r="H2097" s="17"/>
      <c r="I2097" s="17"/>
      <c r="J2097" s="17"/>
      <c r="K2097" s="17"/>
      <c r="L2097" s="17"/>
    </row>
    <row r="2098" spans="7:12" x14ac:dyDescent="0.25">
      <c r="G2098" s="17"/>
      <c r="H2098" s="17"/>
      <c r="I2098" s="17"/>
      <c r="J2098" s="17"/>
      <c r="K2098" s="17"/>
      <c r="L2098" s="17"/>
    </row>
    <row r="2099" spans="7:12" x14ac:dyDescent="0.25">
      <c r="G2099" s="17"/>
      <c r="H2099" s="17"/>
      <c r="I2099" s="17"/>
      <c r="J2099" s="17"/>
      <c r="K2099" s="17"/>
      <c r="L2099" s="17"/>
    </row>
    <row r="2100" spans="7:12" x14ac:dyDescent="0.25">
      <c r="G2100" s="17"/>
      <c r="H2100" s="17"/>
      <c r="I2100" s="17"/>
      <c r="J2100" s="17"/>
      <c r="K2100" s="17"/>
      <c r="L2100" s="17"/>
    </row>
    <row r="2101" spans="7:12" x14ac:dyDescent="0.25">
      <c r="G2101" s="17"/>
      <c r="H2101" s="17"/>
      <c r="I2101" s="17"/>
      <c r="J2101" s="17"/>
      <c r="K2101" s="17"/>
      <c r="L2101" s="17"/>
    </row>
    <row r="2102" spans="7:12" x14ac:dyDescent="0.25">
      <c r="G2102" s="17"/>
      <c r="H2102" s="17"/>
      <c r="I2102" s="17"/>
      <c r="J2102" s="17"/>
      <c r="K2102" s="17"/>
      <c r="L2102" s="17"/>
    </row>
    <row r="2103" spans="7:12" x14ac:dyDescent="0.25">
      <c r="G2103" s="17"/>
      <c r="H2103" s="17"/>
      <c r="I2103" s="17"/>
      <c r="J2103" s="17"/>
      <c r="K2103" s="17"/>
      <c r="L2103" s="17"/>
    </row>
    <row r="2104" spans="7:12" x14ac:dyDescent="0.25">
      <c r="G2104" s="17"/>
      <c r="H2104" s="17"/>
      <c r="I2104" s="17"/>
      <c r="J2104" s="17"/>
      <c r="K2104" s="17"/>
      <c r="L2104" s="17"/>
    </row>
    <row r="2105" spans="7:12" x14ac:dyDescent="0.25">
      <c r="G2105" s="17"/>
      <c r="H2105" s="17"/>
      <c r="I2105" s="17"/>
      <c r="J2105" s="17"/>
      <c r="K2105" s="17"/>
      <c r="L2105" s="17"/>
    </row>
    <row r="2106" spans="7:12" x14ac:dyDescent="0.25">
      <c r="G2106" s="17"/>
      <c r="H2106" s="17"/>
      <c r="I2106" s="17"/>
      <c r="J2106" s="17"/>
      <c r="K2106" s="17"/>
      <c r="L2106" s="17"/>
    </row>
    <row r="2107" spans="7:12" x14ac:dyDescent="0.25">
      <c r="G2107" s="17"/>
      <c r="H2107" s="17"/>
      <c r="I2107" s="17"/>
      <c r="J2107" s="17"/>
      <c r="K2107" s="17"/>
      <c r="L2107" s="17"/>
    </row>
    <row r="2108" spans="7:12" x14ac:dyDescent="0.25">
      <c r="G2108" s="17"/>
      <c r="H2108" s="17"/>
      <c r="I2108" s="17"/>
      <c r="J2108" s="17"/>
      <c r="K2108" s="17"/>
      <c r="L2108" s="17"/>
    </row>
    <row r="2109" spans="7:12" x14ac:dyDescent="0.25">
      <c r="G2109" s="17"/>
      <c r="H2109" s="17"/>
      <c r="I2109" s="17"/>
      <c r="J2109" s="17"/>
      <c r="K2109" s="17"/>
      <c r="L2109" s="17"/>
    </row>
    <row r="2110" spans="7:12" x14ac:dyDescent="0.25">
      <c r="G2110" s="17"/>
      <c r="H2110" s="17"/>
      <c r="I2110" s="17"/>
      <c r="J2110" s="17"/>
      <c r="K2110" s="17"/>
      <c r="L2110" s="17"/>
    </row>
    <row r="2111" spans="7:12" x14ac:dyDescent="0.25">
      <c r="G2111" s="17"/>
      <c r="H2111" s="17"/>
      <c r="I2111" s="17"/>
      <c r="J2111" s="17"/>
      <c r="K2111" s="17"/>
      <c r="L2111" s="17"/>
    </row>
    <row r="2112" spans="7:12" x14ac:dyDescent="0.25">
      <c r="G2112" s="17"/>
      <c r="H2112" s="17"/>
      <c r="I2112" s="17"/>
      <c r="J2112" s="17"/>
      <c r="K2112" s="17"/>
      <c r="L2112" s="17"/>
    </row>
    <row r="2113" spans="7:12" x14ac:dyDescent="0.25">
      <c r="G2113" s="17"/>
      <c r="H2113" s="17"/>
      <c r="I2113" s="17"/>
      <c r="J2113" s="17"/>
      <c r="K2113" s="17"/>
      <c r="L2113" s="17"/>
    </row>
    <row r="2114" spans="7:12" x14ac:dyDescent="0.25">
      <c r="G2114" s="17"/>
      <c r="H2114" s="17"/>
      <c r="I2114" s="17"/>
      <c r="J2114" s="17"/>
      <c r="K2114" s="17"/>
      <c r="L2114" s="17"/>
    </row>
    <row r="2115" spans="7:12" x14ac:dyDescent="0.25">
      <c r="G2115" s="17"/>
      <c r="H2115" s="17"/>
      <c r="I2115" s="17"/>
      <c r="J2115" s="17"/>
      <c r="K2115" s="17"/>
      <c r="L2115" s="17"/>
    </row>
    <row r="2116" spans="7:12" x14ac:dyDescent="0.25">
      <c r="G2116" s="17"/>
      <c r="H2116" s="17"/>
      <c r="I2116" s="17"/>
      <c r="J2116" s="17"/>
      <c r="K2116" s="17"/>
      <c r="L2116" s="17"/>
    </row>
    <row r="2117" spans="7:12" x14ac:dyDescent="0.25">
      <c r="G2117" s="17"/>
      <c r="H2117" s="17"/>
      <c r="I2117" s="17"/>
      <c r="J2117" s="17"/>
      <c r="K2117" s="17"/>
      <c r="L2117" s="17"/>
    </row>
    <row r="2118" spans="7:12" x14ac:dyDescent="0.25">
      <c r="G2118" s="17"/>
      <c r="H2118" s="17"/>
      <c r="I2118" s="17"/>
      <c r="J2118" s="17"/>
      <c r="K2118" s="17"/>
      <c r="L2118" s="17"/>
    </row>
    <row r="2119" spans="7:12" x14ac:dyDescent="0.25">
      <c r="G2119" s="17"/>
      <c r="H2119" s="17"/>
      <c r="I2119" s="17"/>
      <c r="J2119" s="17"/>
      <c r="K2119" s="17"/>
      <c r="L2119" s="17"/>
    </row>
    <row r="2120" spans="7:12" x14ac:dyDescent="0.25">
      <c r="G2120" s="17"/>
      <c r="H2120" s="17"/>
      <c r="I2120" s="17"/>
      <c r="J2120" s="17"/>
      <c r="K2120" s="17"/>
      <c r="L2120" s="17"/>
    </row>
    <row r="2121" spans="7:12" x14ac:dyDescent="0.25">
      <c r="G2121" s="17"/>
      <c r="H2121" s="17"/>
      <c r="I2121" s="17"/>
      <c r="J2121" s="17"/>
      <c r="K2121" s="17"/>
      <c r="L2121" s="17"/>
    </row>
    <row r="2122" spans="7:12" x14ac:dyDescent="0.25">
      <c r="G2122" s="17"/>
      <c r="H2122" s="17"/>
      <c r="I2122" s="17"/>
      <c r="J2122" s="17"/>
      <c r="K2122" s="17"/>
      <c r="L2122" s="17"/>
    </row>
    <row r="2123" spans="7:12" x14ac:dyDescent="0.25">
      <c r="G2123" s="17"/>
      <c r="H2123" s="17"/>
      <c r="I2123" s="17"/>
      <c r="J2123" s="17"/>
      <c r="K2123" s="17"/>
      <c r="L2123" s="17"/>
    </row>
    <row r="2124" spans="7:12" x14ac:dyDescent="0.25">
      <c r="G2124" s="17"/>
      <c r="H2124" s="17"/>
      <c r="I2124" s="17"/>
      <c r="J2124" s="17"/>
      <c r="K2124" s="17"/>
      <c r="L2124" s="17"/>
    </row>
    <row r="2125" spans="7:12" x14ac:dyDescent="0.25">
      <c r="G2125" s="17"/>
      <c r="H2125" s="17"/>
      <c r="I2125" s="17"/>
      <c r="J2125" s="17"/>
      <c r="K2125" s="17"/>
      <c r="L2125" s="17"/>
    </row>
    <row r="2126" spans="7:12" x14ac:dyDescent="0.25">
      <c r="G2126" s="17"/>
      <c r="H2126" s="17"/>
      <c r="I2126" s="17"/>
      <c r="J2126" s="17"/>
      <c r="K2126" s="17"/>
      <c r="L2126" s="17"/>
    </row>
    <row r="2127" spans="7:12" x14ac:dyDescent="0.25">
      <c r="G2127" s="17"/>
      <c r="H2127" s="17"/>
      <c r="I2127" s="17"/>
      <c r="J2127" s="17"/>
      <c r="K2127" s="17"/>
      <c r="L2127" s="17"/>
    </row>
    <row r="2128" spans="7:12" x14ac:dyDescent="0.25">
      <c r="G2128" s="17"/>
      <c r="H2128" s="17"/>
      <c r="I2128" s="17"/>
      <c r="J2128" s="17"/>
      <c r="K2128" s="17"/>
      <c r="L2128" s="17"/>
    </row>
    <row r="2129" spans="7:12" x14ac:dyDescent="0.25">
      <c r="G2129" s="17"/>
      <c r="H2129" s="17"/>
      <c r="I2129" s="17"/>
      <c r="J2129" s="17"/>
      <c r="K2129" s="17"/>
      <c r="L2129" s="17"/>
    </row>
    <row r="2130" spans="7:12" x14ac:dyDescent="0.25">
      <c r="G2130" s="17"/>
      <c r="H2130" s="17"/>
      <c r="I2130" s="17"/>
      <c r="J2130" s="17"/>
      <c r="K2130" s="17"/>
      <c r="L2130" s="17"/>
    </row>
    <row r="2131" spans="7:12" x14ac:dyDescent="0.25">
      <c r="G2131" s="17"/>
      <c r="H2131" s="17"/>
      <c r="I2131" s="17"/>
      <c r="J2131" s="17"/>
      <c r="K2131" s="17"/>
      <c r="L2131" s="17"/>
    </row>
    <row r="2132" spans="7:12" x14ac:dyDescent="0.25">
      <c r="G2132" s="17"/>
      <c r="H2132" s="17"/>
      <c r="I2132" s="17"/>
      <c r="J2132" s="17"/>
      <c r="K2132" s="17"/>
      <c r="L2132" s="17"/>
    </row>
    <row r="2133" spans="7:12" x14ac:dyDescent="0.25">
      <c r="G2133" s="17"/>
      <c r="H2133" s="17"/>
      <c r="I2133" s="17"/>
      <c r="J2133" s="17"/>
      <c r="K2133" s="17"/>
      <c r="L2133" s="17"/>
    </row>
    <row r="2134" spans="7:12" x14ac:dyDescent="0.25">
      <c r="G2134" s="17"/>
      <c r="H2134" s="17"/>
      <c r="I2134" s="17"/>
      <c r="J2134" s="17"/>
      <c r="K2134" s="17"/>
      <c r="L2134" s="17"/>
    </row>
    <row r="2135" spans="7:12" x14ac:dyDescent="0.25">
      <c r="G2135" s="17"/>
      <c r="H2135" s="17"/>
      <c r="I2135" s="17"/>
      <c r="J2135" s="17"/>
      <c r="K2135" s="17"/>
      <c r="L2135" s="17"/>
    </row>
    <row r="2136" spans="7:12" x14ac:dyDescent="0.25">
      <c r="G2136" s="17"/>
      <c r="H2136" s="17"/>
      <c r="I2136" s="17"/>
      <c r="J2136" s="17"/>
      <c r="K2136" s="17"/>
      <c r="L2136" s="17"/>
    </row>
    <row r="2137" spans="7:12" x14ac:dyDescent="0.25">
      <c r="G2137" s="17"/>
      <c r="H2137" s="17"/>
      <c r="I2137" s="17"/>
      <c r="J2137" s="17"/>
      <c r="K2137" s="17"/>
      <c r="L2137" s="17"/>
    </row>
    <row r="2138" spans="7:12" x14ac:dyDescent="0.25">
      <c r="G2138" s="17"/>
      <c r="H2138" s="17"/>
      <c r="I2138" s="17"/>
      <c r="J2138" s="17"/>
      <c r="K2138" s="17"/>
      <c r="L2138" s="17"/>
    </row>
    <row r="2139" spans="7:12" x14ac:dyDescent="0.25">
      <c r="G2139" s="17"/>
      <c r="H2139" s="17"/>
      <c r="I2139" s="17"/>
      <c r="J2139" s="17"/>
      <c r="K2139" s="17"/>
      <c r="L2139" s="17"/>
    </row>
    <row r="2140" spans="7:12" x14ac:dyDescent="0.25">
      <c r="G2140" s="17"/>
      <c r="H2140" s="17"/>
      <c r="I2140" s="17"/>
      <c r="J2140" s="17"/>
      <c r="K2140" s="17"/>
      <c r="L2140" s="17"/>
    </row>
    <row r="2141" spans="7:12" x14ac:dyDescent="0.25">
      <c r="G2141" s="17"/>
      <c r="H2141" s="17"/>
      <c r="I2141" s="17"/>
      <c r="J2141" s="17"/>
      <c r="K2141" s="17"/>
      <c r="L2141" s="17"/>
    </row>
    <row r="2142" spans="7:12" x14ac:dyDescent="0.25">
      <c r="G2142" s="17"/>
      <c r="H2142" s="17"/>
      <c r="I2142" s="17"/>
      <c r="J2142" s="17"/>
      <c r="K2142" s="17"/>
      <c r="L2142" s="17"/>
    </row>
    <row r="2143" spans="7:12" x14ac:dyDescent="0.25">
      <c r="G2143" s="17"/>
      <c r="H2143" s="17"/>
      <c r="I2143" s="17"/>
      <c r="J2143" s="17"/>
      <c r="K2143" s="17"/>
      <c r="L2143" s="17"/>
    </row>
    <row r="2144" spans="7:12" x14ac:dyDescent="0.25">
      <c r="G2144" s="17"/>
      <c r="H2144" s="17"/>
      <c r="I2144" s="17"/>
      <c r="J2144" s="17"/>
      <c r="K2144" s="17"/>
      <c r="L2144" s="17"/>
    </row>
    <row r="2145" spans="7:12" x14ac:dyDescent="0.25">
      <c r="G2145" s="17"/>
      <c r="H2145" s="17"/>
      <c r="I2145" s="17"/>
      <c r="J2145" s="17"/>
      <c r="K2145" s="17"/>
      <c r="L2145" s="17"/>
    </row>
    <row r="2146" spans="7:12" x14ac:dyDescent="0.25">
      <c r="G2146" s="17"/>
      <c r="H2146" s="17"/>
      <c r="I2146" s="17"/>
      <c r="J2146" s="17"/>
      <c r="K2146" s="17"/>
      <c r="L2146" s="17"/>
    </row>
    <row r="2147" spans="7:12" x14ac:dyDescent="0.25">
      <c r="G2147" s="17"/>
      <c r="H2147" s="17"/>
      <c r="I2147" s="17"/>
      <c r="J2147" s="17"/>
      <c r="K2147" s="17"/>
      <c r="L2147" s="17"/>
    </row>
    <row r="2148" spans="7:12" x14ac:dyDescent="0.25">
      <c r="G2148" s="17"/>
      <c r="H2148" s="17"/>
      <c r="I2148" s="17"/>
      <c r="J2148" s="17"/>
      <c r="K2148" s="17"/>
      <c r="L2148" s="17"/>
    </row>
    <row r="2149" spans="7:12" x14ac:dyDescent="0.25">
      <c r="G2149" s="17"/>
      <c r="H2149" s="17"/>
      <c r="I2149" s="17"/>
      <c r="J2149" s="17"/>
      <c r="K2149" s="17"/>
      <c r="L2149" s="17"/>
    </row>
    <row r="2150" spans="7:12" x14ac:dyDescent="0.25">
      <c r="G2150" s="17"/>
      <c r="H2150" s="17"/>
      <c r="I2150" s="17"/>
      <c r="J2150" s="17"/>
      <c r="K2150" s="17"/>
      <c r="L2150" s="17"/>
    </row>
    <row r="2151" spans="7:12" x14ac:dyDescent="0.25">
      <c r="G2151" s="17"/>
      <c r="H2151" s="17"/>
      <c r="I2151" s="17"/>
      <c r="J2151" s="17"/>
      <c r="K2151" s="17"/>
      <c r="L2151" s="17"/>
    </row>
    <row r="2152" spans="7:12" x14ac:dyDescent="0.25">
      <c r="G2152" s="17"/>
      <c r="H2152" s="17"/>
      <c r="I2152" s="17"/>
      <c r="J2152" s="17"/>
      <c r="K2152" s="17"/>
      <c r="L2152" s="17"/>
    </row>
    <row r="2153" spans="7:12" x14ac:dyDescent="0.25">
      <c r="G2153" s="17"/>
      <c r="H2153" s="17"/>
      <c r="I2153" s="17"/>
      <c r="J2153" s="17"/>
      <c r="K2153" s="17"/>
      <c r="L2153" s="17"/>
    </row>
    <row r="2154" spans="7:12" x14ac:dyDescent="0.25">
      <c r="G2154" s="17"/>
      <c r="H2154" s="17"/>
      <c r="I2154" s="17"/>
      <c r="J2154" s="17"/>
      <c r="K2154" s="17"/>
      <c r="L2154" s="17"/>
    </row>
    <row r="2155" spans="7:12" x14ac:dyDescent="0.25">
      <c r="G2155" s="17"/>
      <c r="H2155" s="17"/>
      <c r="I2155" s="17"/>
      <c r="J2155" s="17"/>
      <c r="K2155" s="17"/>
      <c r="L2155" s="17"/>
    </row>
    <row r="2156" spans="7:12" x14ac:dyDescent="0.25">
      <c r="G2156" s="17"/>
      <c r="H2156" s="17"/>
      <c r="I2156" s="17"/>
      <c r="J2156" s="17"/>
      <c r="K2156" s="17"/>
      <c r="L2156" s="17"/>
    </row>
    <row r="2157" spans="7:12" x14ac:dyDescent="0.25">
      <c r="G2157" s="17"/>
      <c r="H2157" s="17"/>
      <c r="I2157" s="17"/>
      <c r="J2157" s="17"/>
      <c r="K2157" s="17"/>
      <c r="L2157" s="17"/>
    </row>
    <row r="2158" spans="7:12" x14ac:dyDescent="0.25">
      <c r="G2158" s="17"/>
      <c r="H2158" s="17"/>
      <c r="I2158" s="17"/>
      <c r="J2158" s="17"/>
      <c r="K2158" s="17"/>
      <c r="L2158" s="17"/>
    </row>
    <row r="2159" spans="7:12" x14ac:dyDescent="0.25">
      <c r="G2159" s="17"/>
      <c r="H2159" s="17"/>
      <c r="I2159" s="17"/>
      <c r="J2159" s="17"/>
      <c r="K2159" s="17"/>
      <c r="L2159" s="17"/>
    </row>
    <row r="2160" spans="7:12" x14ac:dyDescent="0.25">
      <c r="G2160" s="17"/>
      <c r="H2160" s="17"/>
      <c r="I2160" s="17"/>
      <c r="J2160" s="17"/>
      <c r="K2160" s="17"/>
      <c r="L2160" s="17"/>
    </row>
    <row r="2161" spans="7:12" x14ac:dyDescent="0.25">
      <c r="G2161" s="17"/>
      <c r="H2161" s="17"/>
      <c r="I2161" s="17"/>
      <c r="J2161" s="17"/>
      <c r="K2161" s="17"/>
      <c r="L2161" s="17"/>
    </row>
    <row r="2162" spans="7:12" x14ac:dyDescent="0.25">
      <c r="G2162" s="17"/>
      <c r="H2162" s="17"/>
      <c r="I2162" s="17"/>
      <c r="J2162" s="17"/>
      <c r="K2162" s="17"/>
      <c r="L2162" s="17"/>
    </row>
    <row r="2163" spans="7:12" x14ac:dyDescent="0.25">
      <c r="G2163" s="17"/>
      <c r="H2163" s="17"/>
      <c r="I2163" s="17"/>
      <c r="J2163" s="17"/>
      <c r="K2163" s="17"/>
      <c r="L2163" s="17"/>
    </row>
    <row r="2164" spans="7:12" x14ac:dyDescent="0.25">
      <c r="G2164" s="17"/>
      <c r="H2164" s="17"/>
      <c r="I2164" s="17"/>
      <c r="J2164" s="17"/>
      <c r="K2164" s="17"/>
      <c r="L2164" s="17"/>
    </row>
    <row r="2165" spans="7:12" x14ac:dyDescent="0.25">
      <c r="G2165" s="17"/>
      <c r="H2165" s="17"/>
      <c r="I2165" s="17"/>
      <c r="J2165" s="17"/>
      <c r="K2165" s="17"/>
      <c r="L2165" s="17"/>
    </row>
    <row r="2166" spans="7:12" x14ac:dyDescent="0.25">
      <c r="G2166" s="17"/>
      <c r="H2166" s="17"/>
      <c r="I2166" s="17"/>
      <c r="J2166" s="17"/>
      <c r="K2166" s="17"/>
      <c r="L2166" s="17"/>
    </row>
    <row r="2167" spans="7:12" x14ac:dyDescent="0.25">
      <c r="G2167" s="17"/>
      <c r="H2167" s="17"/>
      <c r="I2167" s="17"/>
      <c r="J2167" s="17"/>
      <c r="K2167" s="17"/>
      <c r="L2167" s="17"/>
    </row>
    <row r="2168" spans="7:12" x14ac:dyDescent="0.25">
      <c r="G2168" s="17"/>
      <c r="H2168" s="17"/>
      <c r="I2168" s="17"/>
      <c r="J2168" s="17"/>
      <c r="K2168" s="17"/>
      <c r="L2168" s="17"/>
    </row>
    <row r="2169" spans="7:12" x14ac:dyDescent="0.25">
      <c r="G2169" s="17"/>
      <c r="H2169" s="17"/>
      <c r="I2169" s="17"/>
      <c r="J2169" s="17"/>
      <c r="K2169" s="17"/>
      <c r="L2169" s="17"/>
    </row>
    <row r="2170" spans="7:12" x14ac:dyDescent="0.25">
      <c r="G2170" s="17"/>
      <c r="H2170" s="17"/>
      <c r="I2170" s="17"/>
      <c r="J2170" s="17"/>
      <c r="K2170" s="17"/>
      <c r="L2170" s="17"/>
    </row>
    <row r="2171" spans="7:12" x14ac:dyDescent="0.25">
      <c r="G2171" s="17"/>
      <c r="H2171" s="17"/>
      <c r="I2171" s="17"/>
      <c r="J2171" s="17"/>
      <c r="K2171" s="17"/>
      <c r="L2171" s="17"/>
    </row>
    <row r="2172" spans="7:12" x14ac:dyDescent="0.25">
      <c r="G2172" s="17"/>
      <c r="H2172" s="17"/>
      <c r="I2172" s="17"/>
      <c r="J2172" s="17"/>
      <c r="K2172" s="17"/>
      <c r="L2172" s="17"/>
    </row>
    <row r="2173" spans="7:12" x14ac:dyDescent="0.25">
      <c r="G2173" s="17"/>
      <c r="H2173" s="17"/>
      <c r="I2173" s="17"/>
      <c r="J2173" s="17"/>
      <c r="K2173" s="17"/>
      <c r="L2173" s="17"/>
    </row>
    <row r="2174" spans="7:12" x14ac:dyDescent="0.25">
      <c r="G2174" s="17"/>
      <c r="H2174" s="17"/>
      <c r="I2174" s="17"/>
      <c r="J2174" s="17"/>
      <c r="K2174" s="17"/>
      <c r="L2174" s="17"/>
    </row>
    <row r="2175" spans="7:12" x14ac:dyDescent="0.25">
      <c r="G2175" s="17"/>
      <c r="H2175" s="17"/>
      <c r="I2175" s="17"/>
      <c r="J2175" s="17"/>
      <c r="K2175" s="17"/>
      <c r="L2175" s="17"/>
    </row>
    <row r="2176" spans="7:12" x14ac:dyDescent="0.25">
      <c r="G2176" s="17"/>
      <c r="H2176" s="17"/>
      <c r="I2176" s="17"/>
      <c r="J2176" s="17"/>
      <c r="K2176" s="17"/>
      <c r="L2176" s="17"/>
    </row>
    <row r="2177" spans="7:12" x14ac:dyDescent="0.25">
      <c r="G2177" s="17"/>
      <c r="H2177" s="17"/>
      <c r="I2177" s="17"/>
      <c r="J2177" s="17"/>
      <c r="K2177" s="17"/>
      <c r="L2177" s="17"/>
    </row>
    <row r="2178" spans="7:12" x14ac:dyDescent="0.25">
      <c r="G2178" s="17"/>
      <c r="H2178" s="17"/>
      <c r="I2178" s="17"/>
      <c r="J2178" s="17"/>
      <c r="K2178" s="17"/>
      <c r="L2178" s="17"/>
    </row>
    <row r="2179" spans="7:12" x14ac:dyDescent="0.25">
      <c r="G2179" s="17"/>
      <c r="H2179" s="17"/>
      <c r="I2179" s="17"/>
      <c r="J2179" s="17"/>
      <c r="K2179" s="17"/>
      <c r="L2179" s="17"/>
    </row>
    <row r="2180" spans="7:12" x14ac:dyDescent="0.25">
      <c r="G2180" s="17"/>
      <c r="H2180" s="17"/>
      <c r="I2180" s="17"/>
      <c r="J2180" s="17"/>
      <c r="K2180" s="17"/>
      <c r="L2180" s="17"/>
    </row>
    <row r="2181" spans="7:12" x14ac:dyDescent="0.25">
      <c r="G2181" s="17"/>
      <c r="H2181" s="17"/>
      <c r="I2181" s="17"/>
      <c r="J2181" s="17"/>
      <c r="K2181" s="17"/>
      <c r="L2181" s="17"/>
    </row>
    <row r="2182" spans="7:12" x14ac:dyDescent="0.25">
      <c r="G2182" s="17"/>
      <c r="H2182" s="17"/>
      <c r="I2182" s="17"/>
      <c r="J2182" s="17"/>
      <c r="K2182" s="17"/>
      <c r="L2182" s="17"/>
    </row>
    <row r="2183" spans="7:12" x14ac:dyDescent="0.25">
      <c r="G2183" s="17"/>
      <c r="H2183" s="17"/>
      <c r="I2183" s="17"/>
      <c r="J2183" s="17"/>
      <c r="K2183" s="17"/>
      <c r="L2183" s="17"/>
    </row>
    <row r="2184" spans="7:12" x14ac:dyDescent="0.25">
      <c r="G2184" s="17"/>
      <c r="H2184" s="17"/>
      <c r="I2184" s="17"/>
      <c r="J2184" s="17"/>
      <c r="K2184" s="17"/>
      <c r="L2184" s="17"/>
    </row>
    <row r="2185" spans="7:12" x14ac:dyDescent="0.25">
      <c r="G2185" s="17"/>
      <c r="H2185" s="17"/>
      <c r="I2185" s="17"/>
      <c r="J2185" s="17"/>
      <c r="K2185" s="17"/>
      <c r="L2185" s="17"/>
    </row>
    <row r="2186" spans="7:12" x14ac:dyDescent="0.25">
      <c r="G2186" s="17"/>
      <c r="H2186" s="17"/>
      <c r="I2186" s="17"/>
      <c r="J2186" s="17"/>
      <c r="K2186" s="17"/>
      <c r="L2186" s="17"/>
    </row>
    <row r="2187" spans="7:12" x14ac:dyDescent="0.25">
      <c r="G2187" s="17"/>
      <c r="H2187" s="17"/>
      <c r="I2187" s="17"/>
      <c r="J2187" s="17"/>
      <c r="K2187" s="17"/>
      <c r="L2187" s="17"/>
    </row>
    <row r="2188" spans="7:12" x14ac:dyDescent="0.25">
      <c r="G2188" s="17"/>
      <c r="H2188" s="17"/>
      <c r="I2188" s="17"/>
      <c r="J2188" s="17"/>
      <c r="K2188" s="17"/>
      <c r="L2188" s="17"/>
    </row>
    <row r="2189" spans="7:12" x14ac:dyDescent="0.25">
      <c r="G2189" s="17"/>
      <c r="H2189" s="17"/>
      <c r="I2189" s="17"/>
      <c r="J2189" s="17"/>
      <c r="K2189" s="17"/>
      <c r="L2189" s="17"/>
    </row>
    <row r="2190" spans="7:12" x14ac:dyDescent="0.25">
      <c r="G2190" s="17"/>
      <c r="H2190" s="17"/>
      <c r="I2190" s="17"/>
      <c r="J2190" s="17"/>
      <c r="K2190" s="17"/>
      <c r="L2190" s="17"/>
    </row>
    <row r="2191" spans="7:12" x14ac:dyDescent="0.25">
      <c r="G2191" s="17"/>
      <c r="H2191" s="17"/>
      <c r="I2191" s="17"/>
      <c r="J2191" s="17"/>
      <c r="K2191" s="17"/>
      <c r="L2191" s="17"/>
    </row>
    <row r="2192" spans="7:12" x14ac:dyDescent="0.25">
      <c r="G2192" s="17"/>
      <c r="H2192" s="17"/>
      <c r="I2192" s="17"/>
      <c r="J2192" s="17"/>
      <c r="K2192" s="17"/>
      <c r="L2192" s="17"/>
    </row>
    <row r="2193" spans="7:12" x14ac:dyDescent="0.25">
      <c r="G2193" s="17"/>
      <c r="H2193" s="17"/>
      <c r="I2193" s="17"/>
      <c r="J2193" s="17"/>
      <c r="K2193" s="17"/>
      <c r="L2193" s="17"/>
    </row>
    <row r="2194" spans="7:12" x14ac:dyDescent="0.25">
      <c r="G2194" s="17"/>
      <c r="H2194" s="17"/>
      <c r="I2194" s="17"/>
      <c r="J2194" s="17"/>
      <c r="K2194" s="17"/>
      <c r="L2194" s="17"/>
    </row>
    <row r="2195" spans="7:12" x14ac:dyDescent="0.25">
      <c r="G2195" s="17"/>
      <c r="H2195" s="17"/>
      <c r="I2195" s="17"/>
      <c r="J2195" s="17"/>
      <c r="K2195" s="17"/>
      <c r="L2195" s="17"/>
    </row>
    <row r="2196" spans="7:12" x14ac:dyDescent="0.25">
      <c r="G2196" s="17"/>
      <c r="H2196" s="17"/>
      <c r="I2196" s="17"/>
      <c r="J2196" s="17"/>
      <c r="K2196" s="17"/>
      <c r="L2196" s="17"/>
    </row>
    <row r="2197" spans="7:12" x14ac:dyDescent="0.25">
      <c r="G2197" s="17"/>
      <c r="H2197" s="17"/>
      <c r="I2197" s="17"/>
      <c r="J2197" s="17"/>
      <c r="K2197" s="17"/>
      <c r="L2197" s="17"/>
    </row>
    <row r="2198" spans="7:12" x14ac:dyDescent="0.25">
      <c r="G2198" s="17"/>
      <c r="H2198" s="17"/>
      <c r="I2198" s="17"/>
      <c r="J2198" s="17"/>
      <c r="K2198" s="17"/>
      <c r="L2198" s="17"/>
    </row>
    <row r="2199" spans="7:12" x14ac:dyDescent="0.25">
      <c r="G2199" s="17"/>
      <c r="H2199" s="17"/>
      <c r="I2199" s="17"/>
      <c r="J2199" s="17"/>
      <c r="K2199" s="17"/>
      <c r="L2199" s="17"/>
    </row>
    <row r="2200" spans="7:12" x14ac:dyDescent="0.25">
      <c r="G2200" s="17"/>
      <c r="H2200" s="17"/>
      <c r="I2200" s="17"/>
      <c r="J2200" s="17"/>
      <c r="K2200" s="17"/>
      <c r="L2200" s="17"/>
    </row>
    <row r="2201" spans="7:12" x14ac:dyDescent="0.25">
      <c r="G2201" s="17"/>
      <c r="H2201" s="17"/>
      <c r="I2201" s="17"/>
      <c r="J2201" s="17"/>
      <c r="K2201" s="17"/>
      <c r="L2201" s="17"/>
    </row>
    <row r="2202" spans="7:12" x14ac:dyDescent="0.25">
      <c r="G2202" s="17"/>
      <c r="H2202" s="17"/>
      <c r="I2202" s="17"/>
      <c r="J2202" s="17"/>
      <c r="K2202" s="17"/>
      <c r="L2202" s="17"/>
    </row>
    <row r="2203" spans="7:12" x14ac:dyDescent="0.25">
      <c r="G2203" s="17"/>
      <c r="H2203" s="17"/>
      <c r="I2203" s="17"/>
      <c r="J2203" s="17"/>
      <c r="K2203" s="17"/>
      <c r="L2203" s="17"/>
    </row>
    <row r="2204" spans="7:12" x14ac:dyDescent="0.25">
      <c r="G2204" s="17"/>
      <c r="H2204" s="17"/>
      <c r="I2204" s="17"/>
      <c r="J2204" s="17"/>
      <c r="K2204" s="17"/>
      <c r="L2204" s="17"/>
    </row>
    <row r="2205" spans="7:12" x14ac:dyDescent="0.25">
      <c r="G2205" s="17"/>
      <c r="H2205" s="17"/>
      <c r="I2205" s="17"/>
      <c r="J2205" s="17"/>
      <c r="K2205" s="17"/>
      <c r="L2205" s="17"/>
    </row>
    <row r="2206" spans="7:12" x14ac:dyDescent="0.25">
      <c r="G2206" s="17"/>
      <c r="H2206" s="17"/>
      <c r="I2206" s="17"/>
      <c r="J2206" s="17"/>
      <c r="K2206" s="17"/>
      <c r="L2206" s="17"/>
    </row>
    <row r="2207" spans="7:12" x14ac:dyDescent="0.25">
      <c r="G2207" s="17"/>
      <c r="H2207" s="17"/>
      <c r="I2207" s="17"/>
      <c r="J2207" s="17"/>
      <c r="K2207" s="17"/>
      <c r="L2207" s="17"/>
    </row>
    <row r="2208" spans="7:12" x14ac:dyDescent="0.25">
      <c r="G2208" s="17"/>
      <c r="H2208" s="17"/>
      <c r="I2208" s="17"/>
      <c r="J2208" s="17"/>
      <c r="K2208" s="17"/>
      <c r="L2208" s="17"/>
    </row>
    <row r="2209" spans="7:12" x14ac:dyDescent="0.25">
      <c r="G2209" s="17"/>
      <c r="H2209" s="17"/>
      <c r="I2209" s="17"/>
      <c r="J2209" s="17"/>
      <c r="K2209" s="17"/>
      <c r="L2209" s="17"/>
    </row>
    <row r="2210" spans="7:12" x14ac:dyDescent="0.25">
      <c r="G2210" s="17"/>
      <c r="H2210" s="17"/>
      <c r="I2210" s="17"/>
      <c r="J2210" s="17"/>
      <c r="K2210" s="17"/>
      <c r="L2210" s="17"/>
    </row>
    <row r="2211" spans="7:12" x14ac:dyDescent="0.25">
      <c r="G2211" s="17"/>
      <c r="H2211" s="17"/>
      <c r="I2211" s="17"/>
      <c r="J2211" s="17"/>
      <c r="K2211" s="17"/>
      <c r="L2211" s="17"/>
    </row>
    <row r="2212" spans="7:12" x14ac:dyDescent="0.25">
      <c r="G2212" s="17"/>
      <c r="H2212" s="17"/>
      <c r="I2212" s="17"/>
      <c r="J2212" s="17"/>
      <c r="K2212" s="17"/>
      <c r="L2212" s="17"/>
    </row>
    <row r="2213" spans="7:12" x14ac:dyDescent="0.25">
      <c r="G2213" s="17"/>
      <c r="H2213" s="17"/>
      <c r="I2213" s="17"/>
      <c r="J2213" s="17"/>
      <c r="K2213" s="17"/>
      <c r="L2213" s="17"/>
    </row>
    <row r="2214" spans="7:12" x14ac:dyDescent="0.25">
      <c r="G2214" s="17"/>
      <c r="H2214" s="17"/>
      <c r="I2214" s="17"/>
      <c r="J2214" s="17"/>
      <c r="K2214" s="17"/>
      <c r="L2214" s="17"/>
    </row>
    <row r="2215" spans="7:12" x14ac:dyDescent="0.25">
      <c r="G2215" s="17"/>
      <c r="H2215" s="17"/>
      <c r="I2215" s="17"/>
      <c r="J2215" s="17"/>
      <c r="K2215" s="17"/>
      <c r="L2215" s="17"/>
    </row>
    <row r="2216" spans="7:12" x14ac:dyDescent="0.25">
      <c r="G2216" s="17"/>
      <c r="H2216" s="17"/>
      <c r="I2216" s="17"/>
      <c r="J2216" s="17"/>
      <c r="K2216" s="17"/>
      <c r="L2216" s="17"/>
    </row>
    <row r="2217" spans="7:12" x14ac:dyDescent="0.25">
      <c r="G2217" s="17"/>
      <c r="H2217" s="17"/>
      <c r="I2217" s="17"/>
      <c r="J2217" s="17"/>
      <c r="K2217" s="17"/>
      <c r="L2217" s="17"/>
    </row>
    <row r="2218" spans="7:12" x14ac:dyDescent="0.25">
      <c r="G2218" s="17"/>
      <c r="H2218" s="17"/>
      <c r="I2218" s="17"/>
      <c r="J2218" s="17"/>
      <c r="K2218" s="17"/>
      <c r="L2218" s="17"/>
    </row>
    <row r="2219" spans="7:12" x14ac:dyDescent="0.25">
      <c r="G2219" s="17"/>
      <c r="H2219" s="17"/>
      <c r="I2219" s="17"/>
      <c r="J2219" s="17"/>
      <c r="K2219" s="17"/>
      <c r="L2219" s="17"/>
    </row>
    <row r="2220" spans="7:12" x14ac:dyDescent="0.25">
      <c r="G2220" s="17"/>
      <c r="H2220" s="17"/>
      <c r="I2220" s="17"/>
      <c r="J2220" s="17"/>
      <c r="K2220" s="17"/>
      <c r="L2220" s="17"/>
    </row>
    <row r="2221" spans="7:12" x14ac:dyDescent="0.25">
      <c r="G2221" s="17"/>
      <c r="H2221" s="17"/>
      <c r="I2221" s="17"/>
      <c r="J2221" s="17"/>
      <c r="K2221" s="17"/>
      <c r="L2221" s="17"/>
    </row>
    <row r="2222" spans="7:12" x14ac:dyDescent="0.25">
      <c r="G2222" s="17"/>
      <c r="H2222" s="17"/>
      <c r="I2222" s="17"/>
      <c r="J2222" s="17"/>
      <c r="K2222" s="17"/>
      <c r="L2222" s="17"/>
    </row>
    <row r="2223" spans="7:12" x14ac:dyDescent="0.25">
      <c r="G2223" s="17"/>
      <c r="H2223" s="17"/>
      <c r="I2223" s="17"/>
      <c r="J2223" s="17"/>
      <c r="K2223" s="17"/>
      <c r="L2223" s="17"/>
    </row>
    <row r="2224" spans="7:12" x14ac:dyDescent="0.25">
      <c r="G2224" s="17"/>
      <c r="H2224" s="17"/>
      <c r="I2224" s="17"/>
      <c r="J2224" s="17"/>
      <c r="K2224" s="17"/>
      <c r="L2224" s="17"/>
    </row>
    <row r="2225" spans="7:12" x14ac:dyDescent="0.25">
      <c r="G2225" s="17"/>
      <c r="H2225" s="17"/>
      <c r="I2225" s="17"/>
      <c r="J2225" s="17"/>
      <c r="K2225" s="17"/>
      <c r="L2225" s="17"/>
    </row>
    <row r="2226" spans="7:12" x14ac:dyDescent="0.25">
      <c r="G2226" s="17"/>
      <c r="H2226" s="17"/>
      <c r="I2226" s="17"/>
      <c r="J2226" s="17"/>
      <c r="K2226" s="17"/>
      <c r="L2226" s="17"/>
    </row>
    <row r="2227" spans="7:12" x14ac:dyDescent="0.25">
      <c r="G2227" s="17"/>
      <c r="H2227" s="17"/>
      <c r="I2227" s="17"/>
      <c r="J2227" s="17"/>
      <c r="K2227" s="17"/>
      <c r="L2227" s="17"/>
    </row>
    <row r="2228" spans="7:12" x14ac:dyDescent="0.25">
      <c r="G2228" s="17"/>
      <c r="H2228" s="17"/>
      <c r="I2228" s="17"/>
      <c r="J2228" s="17"/>
      <c r="K2228" s="17"/>
      <c r="L2228" s="17"/>
    </row>
    <row r="2229" spans="7:12" x14ac:dyDescent="0.25">
      <c r="G2229" s="17"/>
      <c r="H2229" s="17"/>
      <c r="I2229" s="17"/>
      <c r="J2229" s="17"/>
      <c r="K2229" s="17"/>
      <c r="L2229" s="17"/>
    </row>
    <row r="2230" spans="7:12" x14ac:dyDescent="0.25">
      <c r="G2230" s="17"/>
      <c r="H2230" s="17"/>
      <c r="I2230" s="17"/>
      <c r="J2230" s="17"/>
      <c r="K2230" s="17"/>
      <c r="L2230" s="17"/>
    </row>
    <row r="2231" spans="7:12" x14ac:dyDescent="0.25">
      <c r="G2231" s="17"/>
      <c r="H2231" s="17"/>
      <c r="I2231" s="17"/>
      <c r="J2231" s="17"/>
      <c r="K2231" s="17"/>
      <c r="L2231" s="17"/>
    </row>
    <row r="2232" spans="7:12" x14ac:dyDescent="0.25">
      <c r="G2232" s="17"/>
      <c r="H2232" s="17"/>
      <c r="I2232" s="17"/>
      <c r="J2232" s="17"/>
      <c r="K2232" s="17"/>
      <c r="L2232" s="17"/>
    </row>
    <row r="2233" spans="7:12" x14ac:dyDescent="0.25">
      <c r="G2233" s="17"/>
      <c r="H2233" s="17"/>
      <c r="I2233" s="17"/>
      <c r="J2233" s="17"/>
      <c r="K2233" s="17"/>
      <c r="L2233" s="17"/>
    </row>
    <row r="2234" spans="7:12" x14ac:dyDescent="0.25">
      <c r="G2234" s="17"/>
      <c r="H2234" s="17"/>
      <c r="I2234" s="17"/>
      <c r="J2234" s="17"/>
      <c r="K2234" s="17"/>
      <c r="L2234" s="17"/>
    </row>
    <row r="2235" spans="7:12" x14ac:dyDescent="0.25">
      <c r="G2235" s="17"/>
      <c r="H2235" s="17"/>
      <c r="I2235" s="17"/>
      <c r="J2235" s="17"/>
      <c r="K2235" s="17"/>
      <c r="L2235" s="17"/>
    </row>
    <row r="2236" spans="7:12" x14ac:dyDescent="0.25">
      <c r="G2236" s="17"/>
      <c r="H2236" s="17"/>
      <c r="I2236" s="17"/>
      <c r="J2236" s="17"/>
      <c r="K2236" s="17"/>
      <c r="L2236" s="17"/>
    </row>
    <row r="2237" spans="7:12" x14ac:dyDescent="0.25">
      <c r="G2237" s="17"/>
      <c r="H2237" s="17"/>
      <c r="I2237" s="17"/>
      <c r="J2237" s="17"/>
      <c r="K2237" s="17"/>
      <c r="L2237" s="17"/>
    </row>
    <row r="2238" spans="7:12" x14ac:dyDescent="0.25">
      <c r="G2238" s="17"/>
      <c r="H2238" s="17"/>
      <c r="I2238" s="17"/>
      <c r="J2238" s="17"/>
      <c r="K2238" s="17"/>
      <c r="L2238" s="17"/>
    </row>
    <row r="2239" spans="7:12" x14ac:dyDescent="0.25">
      <c r="G2239" s="17"/>
      <c r="H2239" s="17"/>
      <c r="I2239" s="17"/>
      <c r="J2239" s="17"/>
      <c r="K2239" s="17"/>
      <c r="L2239" s="17"/>
    </row>
    <row r="2240" spans="7:12" x14ac:dyDescent="0.25">
      <c r="G2240" s="17"/>
      <c r="H2240" s="17"/>
      <c r="I2240" s="17"/>
      <c r="J2240" s="17"/>
      <c r="K2240" s="17"/>
      <c r="L2240" s="17"/>
    </row>
    <row r="2241" spans="7:12" x14ac:dyDescent="0.25">
      <c r="G2241" s="17"/>
      <c r="H2241" s="17"/>
      <c r="I2241" s="17"/>
      <c r="J2241" s="17"/>
      <c r="K2241" s="17"/>
      <c r="L2241" s="17"/>
    </row>
    <row r="2242" spans="7:12" x14ac:dyDescent="0.25">
      <c r="G2242" s="17"/>
      <c r="H2242" s="17"/>
      <c r="I2242" s="17"/>
      <c r="J2242" s="17"/>
      <c r="K2242" s="17"/>
      <c r="L2242" s="17"/>
    </row>
    <row r="2243" spans="7:12" x14ac:dyDescent="0.25">
      <c r="G2243" s="17"/>
      <c r="H2243" s="17"/>
      <c r="I2243" s="17"/>
      <c r="J2243" s="17"/>
      <c r="K2243" s="17"/>
      <c r="L2243" s="17"/>
    </row>
    <row r="2244" spans="7:12" x14ac:dyDescent="0.25">
      <c r="G2244" s="17"/>
      <c r="H2244" s="17"/>
      <c r="I2244" s="17"/>
      <c r="J2244" s="17"/>
      <c r="K2244" s="17"/>
      <c r="L2244" s="17"/>
    </row>
    <row r="2245" spans="7:12" x14ac:dyDescent="0.25">
      <c r="G2245" s="17"/>
      <c r="H2245" s="17"/>
      <c r="I2245" s="17"/>
      <c r="J2245" s="17"/>
      <c r="K2245" s="17"/>
      <c r="L2245" s="17"/>
    </row>
    <row r="2246" spans="7:12" x14ac:dyDescent="0.25">
      <c r="G2246" s="17"/>
      <c r="H2246" s="17"/>
      <c r="I2246" s="17"/>
      <c r="J2246" s="17"/>
      <c r="K2246" s="17"/>
      <c r="L2246" s="17"/>
    </row>
    <row r="2247" spans="7:12" x14ac:dyDescent="0.25">
      <c r="G2247" s="17"/>
      <c r="H2247" s="17"/>
      <c r="I2247" s="17"/>
      <c r="J2247" s="17"/>
      <c r="K2247" s="17"/>
      <c r="L2247" s="17"/>
    </row>
    <row r="2248" spans="7:12" x14ac:dyDescent="0.25">
      <c r="G2248" s="17"/>
      <c r="H2248" s="17"/>
      <c r="I2248" s="17"/>
      <c r="J2248" s="17"/>
      <c r="K2248" s="17"/>
      <c r="L2248" s="17"/>
    </row>
    <row r="2249" spans="7:12" x14ac:dyDescent="0.25">
      <c r="G2249" s="17"/>
      <c r="H2249" s="17"/>
      <c r="I2249" s="17"/>
      <c r="J2249" s="17"/>
      <c r="K2249" s="17"/>
      <c r="L2249" s="17"/>
    </row>
    <row r="2250" spans="7:12" x14ac:dyDescent="0.25">
      <c r="G2250" s="17"/>
      <c r="H2250" s="17"/>
      <c r="I2250" s="17"/>
      <c r="J2250" s="17"/>
      <c r="K2250" s="17"/>
      <c r="L2250" s="17"/>
    </row>
    <row r="2251" spans="7:12" x14ac:dyDescent="0.25">
      <c r="G2251" s="17"/>
      <c r="H2251" s="17"/>
      <c r="I2251" s="17"/>
      <c r="J2251" s="17"/>
      <c r="K2251" s="17"/>
      <c r="L2251" s="17"/>
    </row>
    <row r="2252" spans="7:12" x14ac:dyDescent="0.25">
      <c r="G2252" s="17"/>
      <c r="H2252" s="17"/>
      <c r="I2252" s="17"/>
      <c r="J2252" s="17"/>
      <c r="K2252" s="17"/>
      <c r="L2252" s="17"/>
    </row>
    <row r="2253" spans="7:12" x14ac:dyDescent="0.25">
      <c r="G2253" s="17"/>
      <c r="H2253" s="17"/>
      <c r="I2253" s="17"/>
      <c r="J2253" s="17"/>
      <c r="K2253" s="17"/>
      <c r="L2253" s="17"/>
    </row>
    <row r="2254" spans="7:12" x14ac:dyDescent="0.25">
      <c r="G2254" s="17"/>
      <c r="H2254" s="17"/>
      <c r="I2254" s="17"/>
      <c r="J2254" s="17"/>
      <c r="K2254" s="17"/>
      <c r="L2254" s="17"/>
    </row>
    <row r="2255" spans="7:12" x14ac:dyDescent="0.25">
      <c r="G2255" s="17"/>
      <c r="H2255" s="17"/>
      <c r="I2255" s="17"/>
      <c r="J2255" s="17"/>
      <c r="K2255" s="17"/>
      <c r="L2255" s="17"/>
    </row>
    <row r="2256" spans="7:12" x14ac:dyDescent="0.25">
      <c r="G2256" s="17"/>
      <c r="H2256" s="17"/>
      <c r="I2256" s="17"/>
      <c r="J2256" s="17"/>
      <c r="K2256" s="17"/>
      <c r="L2256" s="17"/>
    </row>
    <row r="2257" spans="7:12" x14ac:dyDescent="0.25">
      <c r="G2257" s="17"/>
      <c r="H2257" s="17"/>
      <c r="I2257" s="17"/>
      <c r="J2257" s="17"/>
      <c r="K2257" s="17"/>
      <c r="L2257" s="17"/>
    </row>
    <row r="2258" spans="7:12" x14ac:dyDescent="0.25">
      <c r="G2258" s="17"/>
      <c r="H2258" s="17"/>
      <c r="I2258" s="17"/>
      <c r="J2258" s="17"/>
      <c r="K2258" s="17"/>
      <c r="L2258" s="17"/>
    </row>
    <row r="2259" spans="7:12" x14ac:dyDescent="0.25">
      <c r="G2259" s="17"/>
      <c r="H2259" s="17"/>
      <c r="I2259" s="17"/>
      <c r="J2259" s="17"/>
      <c r="K2259" s="17"/>
      <c r="L2259" s="17"/>
    </row>
    <row r="2260" spans="7:12" x14ac:dyDescent="0.25">
      <c r="G2260" s="17"/>
      <c r="H2260" s="17"/>
      <c r="I2260" s="17"/>
      <c r="J2260" s="17"/>
      <c r="K2260" s="17"/>
      <c r="L2260" s="17"/>
    </row>
    <row r="2261" spans="7:12" x14ac:dyDescent="0.25">
      <c r="G2261" s="17"/>
      <c r="H2261" s="17"/>
      <c r="I2261" s="17"/>
      <c r="J2261" s="17"/>
      <c r="K2261" s="17"/>
      <c r="L2261" s="17"/>
    </row>
    <row r="2262" spans="7:12" x14ac:dyDescent="0.25">
      <c r="G2262" s="17"/>
      <c r="H2262" s="17"/>
      <c r="I2262" s="17"/>
      <c r="J2262" s="17"/>
      <c r="K2262" s="17"/>
      <c r="L2262" s="17"/>
    </row>
    <row r="2263" spans="7:12" x14ac:dyDescent="0.25">
      <c r="G2263" s="17"/>
      <c r="H2263" s="17"/>
      <c r="I2263" s="17"/>
      <c r="J2263" s="17"/>
      <c r="K2263" s="17"/>
      <c r="L2263" s="17"/>
    </row>
    <row r="2264" spans="7:12" x14ac:dyDescent="0.25">
      <c r="G2264" s="17"/>
      <c r="H2264" s="17"/>
      <c r="I2264" s="17"/>
      <c r="J2264" s="17"/>
      <c r="K2264" s="17"/>
      <c r="L2264" s="17"/>
    </row>
    <row r="2265" spans="7:12" x14ac:dyDescent="0.25">
      <c r="G2265" s="17"/>
      <c r="H2265" s="17"/>
      <c r="I2265" s="17"/>
      <c r="J2265" s="17"/>
      <c r="K2265" s="17"/>
      <c r="L2265" s="17"/>
    </row>
    <row r="2266" spans="7:12" x14ac:dyDescent="0.25">
      <c r="G2266" s="17"/>
      <c r="H2266" s="17"/>
      <c r="I2266" s="17"/>
      <c r="J2266" s="17"/>
      <c r="K2266" s="17"/>
      <c r="L2266" s="17"/>
    </row>
    <row r="2267" spans="7:12" x14ac:dyDescent="0.25">
      <c r="G2267" s="17"/>
      <c r="H2267" s="17"/>
      <c r="I2267" s="17"/>
      <c r="J2267" s="17"/>
      <c r="K2267" s="17"/>
      <c r="L2267" s="17"/>
    </row>
    <row r="2268" spans="7:12" x14ac:dyDescent="0.25">
      <c r="G2268" s="17"/>
      <c r="H2268" s="17"/>
      <c r="I2268" s="17"/>
      <c r="J2268" s="17"/>
      <c r="K2268" s="17"/>
      <c r="L2268" s="17"/>
    </row>
    <row r="2269" spans="7:12" x14ac:dyDescent="0.25">
      <c r="G2269" s="17"/>
      <c r="H2269" s="17"/>
      <c r="I2269" s="17"/>
      <c r="J2269" s="17"/>
      <c r="K2269" s="17"/>
      <c r="L2269" s="17"/>
    </row>
    <row r="2270" spans="7:12" x14ac:dyDescent="0.25">
      <c r="G2270" s="17"/>
      <c r="H2270" s="17"/>
      <c r="I2270" s="17"/>
      <c r="J2270" s="17"/>
      <c r="K2270" s="17"/>
      <c r="L2270" s="17"/>
    </row>
    <row r="2271" spans="7:12" x14ac:dyDescent="0.25">
      <c r="G2271" s="17"/>
      <c r="H2271" s="17"/>
      <c r="I2271" s="17"/>
      <c r="J2271" s="17"/>
      <c r="K2271" s="17"/>
      <c r="L2271" s="17"/>
    </row>
    <row r="2272" spans="7:12" x14ac:dyDescent="0.25">
      <c r="G2272" s="17"/>
      <c r="H2272" s="17"/>
      <c r="I2272" s="17"/>
      <c r="J2272" s="17"/>
      <c r="K2272" s="17"/>
      <c r="L2272" s="17"/>
    </row>
    <row r="2273" spans="7:12" x14ac:dyDescent="0.25">
      <c r="G2273" s="17"/>
      <c r="H2273" s="17"/>
      <c r="I2273" s="17"/>
      <c r="J2273" s="17"/>
      <c r="K2273" s="17"/>
      <c r="L2273" s="17"/>
    </row>
    <row r="2274" spans="7:12" x14ac:dyDescent="0.25">
      <c r="G2274" s="17"/>
      <c r="H2274" s="17"/>
      <c r="I2274" s="17"/>
      <c r="J2274" s="17"/>
      <c r="K2274" s="17"/>
      <c r="L2274" s="17"/>
    </row>
    <row r="2275" spans="7:12" x14ac:dyDescent="0.25">
      <c r="G2275" s="17"/>
      <c r="H2275" s="17"/>
      <c r="I2275" s="17"/>
      <c r="J2275" s="17"/>
      <c r="K2275" s="17"/>
      <c r="L2275" s="17"/>
    </row>
    <row r="2276" spans="7:12" x14ac:dyDescent="0.25">
      <c r="G2276" s="17"/>
      <c r="H2276" s="17"/>
      <c r="I2276" s="17"/>
      <c r="J2276" s="17"/>
      <c r="K2276" s="17"/>
      <c r="L2276" s="17"/>
    </row>
    <row r="2277" spans="7:12" x14ac:dyDescent="0.25">
      <c r="G2277" s="17"/>
      <c r="H2277" s="17"/>
      <c r="I2277" s="17"/>
      <c r="J2277" s="17"/>
      <c r="K2277" s="17"/>
      <c r="L2277" s="17"/>
    </row>
    <row r="2278" spans="7:12" x14ac:dyDescent="0.25">
      <c r="G2278" s="17"/>
      <c r="H2278" s="17"/>
      <c r="I2278" s="17"/>
      <c r="J2278" s="17"/>
      <c r="K2278" s="17"/>
      <c r="L2278" s="17"/>
    </row>
    <row r="2279" spans="7:12" x14ac:dyDescent="0.25">
      <c r="G2279" s="17"/>
      <c r="H2279" s="17"/>
      <c r="I2279" s="17"/>
      <c r="J2279" s="17"/>
      <c r="K2279" s="17"/>
      <c r="L2279" s="17"/>
    </row>
    <row r="2280" spans="7:12" x14ac:dyDescent="0.25">
      <c r="G2280" s="17"/>
      <c r="H2280" s="17"/>
      <c r="I2280" s="17"/>
      <c r="J2280" s="17"/>
      <c r="K2280" s="17"/>
      <c r="L2280" s="17"/>
    </row>
    <row r="2281" spans="7:12" x14ac:dyDescent="0.25">
      <c r="G2281" s="17"/>
      <c r="H2281" s="17"/>
      <c r="I2281" s="17"/>
      <c r="J2281" s="17"/>
      <c r="K2281" s="17"/>
      <c r="L2281" s="17"/>
    </row>
    <row r="2282" spans="7:12" x14ac:dyDescent="0.25">
      <c r="G2282" s="17"/>
      <c r="H2282" s="17"/>
      <c r="I2282" s="17"/>
      <c r="J2282" s="17"/>
      <c r="K2282" s="17"/>
      <c r="L2282" s="17"/>
    </row>
    <row r="2283" spans="7:12" x14ac:dyDescent="0.25">
      <c r="G2283" s="17"/>
      <c r="H2283" s="17"/>
      <c r="I2283" s="17"/>
      <c r="J2283" s="17"/>
      <c r="K2283" s="17"/>
      <c r="L2283" s="17"/>
    </row>
    <row r="2284" spans="7:12" x14ac:dyDescent="0.25">
      <c r="G2284" s="17"/>
      <c r="H2284" s="17"/>
      <c r="I2284" s="17"/>
      <c r="J2284" s="17"/>
      <c r="K2284" s="17"/>
      <c r="L2284" s="17"/>
    </row>
    <row r="2285" spans="7:12" x14ac:dyDescent="0.25">
      <c r="G2285" s="17"/>
      <c r="H2285" s="17"/>
      <c r="I2285" s="17"/>
      <c r="J2285" s="17"/>
      <c r="K2285" s="17"/>
      <c r="L2285" s="17"/>
    </row>
    <row r="2286" spans="7:12" x14ac:dyDescent="0.25">
      <c r="G2286" s="17"/>
      <c r="H2286" s="17"/>
      <c r="I2286" s="17"/>
      <c r="J2286" s="17"/>
      <c r="K2286" s="17"/>
      <c r="L2286" s="17"/>
    </row>
    <row r="2287" spans="7:12" x14ac:dyDescent="0.25">
      <c r="G2287" s="17"/>
      <c r="H2287" s="17"/>
      <c r="I2287" s="17"/>
      <c r="J2287" s="17"/>
      <c r="K2287" s="17"/>
      <c r="L2287" s="17"/>
    </row>
    <row r="2288" spans="7:12" x14ac:dyDescent="0.25">
      <c r="G2288" s="17"/>
      <c r="H2288" s="17"/>
      <c r="I2288" s="17"/>
      <c r="J2288" s="17"/>
      <c r="K2288" s="17"/>
      <c r="L2288" s="17"/>
    </row>
    <row r="2289" spans="7:12" x14ac:dyDescent="0.25">
      <c r="G2289" s="17"/>
      <c r="H2289" s="17"/>
      <c r="I2289" s="17"/>
      <c r="J2289" s="17"/>
      <c r="K2289" s="17"/>
      <c r="L2289" s="17"/>
    </row>
    <row r="2290" spans="7:12" x14ac:dyDescent="0.25">
      <c r="G2290" s="17"/>
      <c r="H2290" s="17"/>
      <c r="I2290" s="17"/>
      <c r="J2290" s="17"/>
      <c r="K2290" s="17"/>
      <c r="L2290" s="17"/>
    </row>
    <row r="2291" spans="7:12" x14ac:dyDescent="0.25">
      <c r="G2291" s="17"/>
      <c r="H2291" s="17"/>
      <c r="I2291" s="17"/>
      <c r="J2291" s="17"/>
      <c r="K2291" s="17"/>
      <c r="L2291" s="17"/>
    </row>
    <row r="2292" spans="7:12" x14ac:dyDescent="0.25">
      <c r="G2292" s="17"/>
      <c r="H2292" s="17"/>
      <c r="I2292" s="17"/>
      <c r="J2292" s="17"/>
      <c r="K2292" s="17"/>
      <c r="L2292" s="17"/>
    </row>
    <row r="2293" spans="7:12" x14ac:dyDescent="0.25">
      <c r="G2293" s="17"/>
      <c r="H2293" s="17"/>
      <c r="I2293" s="17"/>
      <c r="J2293" s="17"/>
      <c r="K2293" s="17"/>
      <c r="L2293" s="17"/>
    </row>
    <row r="2294" spans="7:12" x14ac:dyDescent="0.25">
      <c r="G2294" s="17"/>
      <c r="H2294" s="17"/>
      <c r="I2294" s="17"/>
      <c r="J2294" s="17"/>
      <c r="K2294" s="17"/>
      <c r="L2294" s="17"/>
    </row>
    <row r="2295" spans="7:12" x14ac:dyDescent="0.25">
      <c r="G2295" s="17"/>
      <c r="H2295" s="17"/>
      <c r="I2295" s="17"/>
      <c r="J2295" s="17"/>
      <c r="K2295" s="17"/>
      <c r="L2295" s="17"/>
    </row>
    <row r="2296" spans="7:12" x14ac:dyDescent="0.25">
      <c r="G2296" s="17"/>
      <c r="H2296" s="17"/>
      <c r="I2296" s="17"/>
      <c r="J2296" s="17"/>
      <c r="K2296" s="17"/>
      <c r="L2296" s="17"/>
    </row>
    <row r="2297" spans="7:12" x14ac:dyDescent="0.25">
      <c r="G2297" s="17"/>
      <c r="H2297" s="17"/>
      <c r="I2297" s="17"/>
      <c r="J2297" s="17"/>
      <c r="K2297" s="17"/>
      <c r="L2297" s="17"/>
    </row>
    <row r="2298" spans="7:12" x14ac:dyDescent="0.25">
      <c r="G2298" s="17"/>
      <c r="H2298" s="17"/>
      <c r="I2298" s="17"/>
      <c r="J2298" s="17"/>
      <c r="K2298" s="17"/>
      <c r="L2298" s="17"/>
    </row>
    <row r="2299" spans="7:12" x14ac:dyDescent="0.25">
      <c r="G2299" s="17"/>
      <c r="H2299" s="17"/>
      <c r="I2299" s="17"/>
      <c r="J2299" s="17"/>
      <c r="K2299" s="17"/>
      <c r="L2299" s="17"/>
    </row>
    <row r="2300" spans="7:12" x14ac:dyDescent="0.25">
      <c r="G2300" s="17"/>
      <c r="H2300" s="17"/>
      <c r="I2300" s="17"/>
      <c r="J2300" s="17"/>
      <c r="K2300" s="17"/>
      <c r="L2300" s="17"/>
    </row>
    <row r="2301" spans="7:12" x14ac:dyDescent="0.25">
      <c r="G2301" s="17"/>
      <c r="H2301" s="17"/>
      <c r="I2301" s="17"/>
      <c r="J2301" s="17"/>
      <c r="K2301" s="17"/>
      <c r="L2301" s="17"/>
    </row>
    <row r="2302" spans="7:12" x14ac:dyDescent="0.25">
      <c r="G2302" s="17"/>
      <c r="H2302" s="17"/>
      <c r="I2302" s="17"/>
      <c r="J2302" s="17"/>
      <c r="K2302" s="17"/>
      <c r="L2302" s="17"/>
    </row>
    <row r="2303" spans="7:12" x14ac:dyDescent="0.25">
      <c r="G2303" s="17"/>
      <c r="H2303" s="17"/>
      <c r="I2303" s="17"/>
      <c r="J2303" s="17"/>
      <c r="K2303" s="17"/>
      <c r="L2303" s="17"/>
    </row>
    <row r="2304" spans="7:12" x14ac:dyDescent="0.25">
      <c r="G2304" s="17"/>
      <c r="H2304" s="17"/>
      <c r="I2304" s="17"/>
      <c r="J2304" s="17"/>
      <c r="K2304" s="17"/>
      <c r="L2304" s="17"/>
    </row>
    <row r="2305" spans="7:12" x14ac:dyDescent="0.25">
      <c r="G2305" s="17"/>
      <c r="H2305" s="17"/>
      <c r="I2305" s="17"/>
      <c r="J2305" s="17"/>
      <c r="K2305" s="17"/>
      <c r="L2305" s="17"/>
    </row>
    <row r="2306" spans="7:12" x14ac:dyDescent="0.25">
      <c r="G2306" s="17"/>
      <c r="H2306" s="17"/>
      <c r="I2306" s="17"/>
      <c r="J2306" s="17"/>
      <c r="K2306" s="17"/>
      <c r="L2306" s="17"/>
    </row>
    <row r="2307" spans="7:12" x14ac:dyDescent="0.25">
      <c r="G2307" s="17"/>
      <c r="H2307" s="17"/>
      <c r="I2307" s="17"/>
      <c r="J2307" s="17"/>
      <c r="K2307" s="17"/>
      <c r="L2307" s="17"/>
    </row>
    <row r="2308" spans="7:12" x14ac:dyDescent="0.25">
      <c r="G2308" s="17"/>
      <c r="H2308" s="17"/>
      <c r="I2308" s="17"/>
      <c r="J2308" s="17"/>
      <c r="K2308" s="17"/>
      <c r="L2308" s="17"/>
    </row>
    <row r="2309" spans="7:12" x14ac:dyDescent="0.25">
      <c r="G2309" s="17"/>
      <c r="H2309" s="17"/>
      <c r="I2309" s="17"/>
      <c r="J2309" s="17"/>
      <c r="K2309" s="17"/>
      <c r="L2309" s="17"/>
    </row>
    <row r="2310" spans="7:12" x14ac:dyDescent="0.25">
      <c r="G2310" s="17"/>
      <c r="H2310" s="17"/>
      <c r="I2310" s="17"/>
      <c r="J2310" s="17"/>
      <c r="K2310" s="17"/>
      <c r="L2310" s="17"/>
    </row>
    <row r="2311" spans="7:12" x14ac:dyDescent="0.25">
      <c r="G2311" s="17"/>
      <c r="H2311" s="17"/>
      <c r="I2311" s="17"/>
      <c r="J2311" s="17"/>
      <c r="K2311" s="17"/>
      <c r="L2311" s="17"/>
    </row>
    <row r="2312" spans="7:12" x14ac:dyDescent="0.25">
      <c r="G2312" s="17"/>
      <c r="H2312" s="17"/>
      <c r="I2312" s="17"/>
      <c r="J2312" s="17"/>
      <c r="K2312" s="17"/>
      <c r="L2312" s="17"/>
    </row>
    <row r="2313" spans="7:12" x14ac:dyDescent="0.25">
      <c r="G2313" s="17"/>
      <c r="H2313" s="17"/>
      <c r="I2313" s="17"/>
      <c r="J2313" s="17"/>
      <c r="K2313" s="17"/>
      <c r="L2313" s="17"/>
    </row>
    <row r="2314" spans="7:12" x14ac:dyDescent="0.25">
      <c r="G2314" s="17"/>
      <c r="H2314" s="17"/>
      <c r="I2314" s="17"/>
      <c r="J2314" s="17"/>
      <c r="K2314" s="17"/>
      <c r="L2314" s="17"/>
    </row>
    <row r="2315" spans="7:12" x14ac:dyDescent="0.25">
      <c r="G2315" s="17"/>
      <c r="H2315" s="17"/>
      <c r="I2315" s="17"/>
      <c r="J2315" s="17"/>
      <c r="K2315" s="17"/>
      <c r="L2315" s="17"/>
    </row>
    <row r="2316" spans="7:12" x14ac:dyDescent="0.25">
      <c r="G2316" s="17"/>
      <c r="H2316" s="17"/>
      <c r="I2316" s="17"/>
      <c r="J2316" s="17"/>
      <c r="K2316" s="17"/>
      <c r="L2316" s="17"/>
    </row>
    <row r="2317" spans="7:12" x14ac:dyDescent="0.25">
      <c r="G2317" s="17"/>
      <c r="H2317" s="17"/>
      <c r="I2317" s="17"/>
      <c r="J2317" s="17"/>
      <c r="K2317" s="17"/>
      <c r="L2317" s="17"/>
    </row>
    <row r="2318" spans="7:12" x14ac:dyDescent="0.25">
      <c r="G2318" s="17"/>
      <c r="H2318" s="17"/>
      <c r="I2318" s="17"/>
      <c r="J2318" s="17"/>
      <c r="K2318" s="17"/>
      <c r="L2318" s="17"/>
    </row>
    <row r="2319" spans="7:12" x14ac:dyDescent="0.25">
      <c r="G2319" s="17"/>
      <c r="H2319" s="17"/>
      <c r="I2319" s="17"/>
      <c r="J2319" s="17"/>
      <c r="K2319" s="17"/>
      <c r="L2319" s="17"/>
    </row>
    <row r="2320" spans="7:12" x14ac:dyDescent="0.25">
      <c r="G2320" s="17"/>
      <c r="H2320" s="17"/>
      <c r="I2320" s="17"/>
      <c r="J2320" s="17"/>
      <c r="K2320" s="17"/>
      <c r="L2320" s="17"/>
    </row>
    <row r="2321" spans="7:12" x14ac:dyDescent="0.25">
      <c r="G2321" s="17"/>
      <c r="H2321" s="17"/>
      <c r="I2321" s="17"/>
      <c r="J2321" s="17"/>
      <c r="K2321" s="17"/>
      <c r="L2321" s="17"/>
    </row>
    <row r="2322" spans="7:12" x14ac:dyDescent="0.25">
      <c r="G2322" s="17"/>
      <c r="H2322" s="17"/>
      <c r="I2322" s="17"/>
      <c r="J2322" s="17"/>
      <c r="K2322" s="17"/>
      <c r="L2322" s="17"/>
    </row>
    <row r="2323" spans="7:12" x14ac:dyDescent="0.25">
      <c r="G2323" s="17"/>
      <c r="H2323" s="17"/>
      <c r="I2323" s="17"/>
      <c r="J2323" s="17"/>
      <c r="K2323" s="17"/>
      <c r="L2323" s="17"/>
    </row>
    <row r="2324" spans="7:12" x14ac:dyDescent="0.25">
      <c r="G2324" s="17"/>
      <c r="H2324" s="17"/>
      <c r="I2324" s="17"/>
      <c r="J2324" s="17"/>
      <c r="K2324" s="17"/>
      <c r="L2324" s="17"/>
    </row>
    <row r="2325" spans="7:12" x14ac:dyDescent="0.25">
      <c r="G2325" s="17"/>
      <c r="H2325" s="17"/>
      <c r="I2325" s="17"/>
      <c r="J2325" s="17"/>
      <c r="K2325" s="17"/>
      <c r="L2325" s="17"/>
    </row>
    <row r="2326" spans="7:12" x14ac:dyDescent="0.25">
      <c r="G2326" s="17"/>
      <c r="H2326" s="17"/>
      <c r="I2326" s="17"/>
      <c r="J2326" s="17"/>
      <c r="K2326" s="17"/>
      <c r="L2326" s="17"/>
    </row>
    <row r="2327" spans="7:12" x14ac:dyDescent="0.25">
      <c r="G2327" s="17"/>
      <c r="H2327" s="17"/>
      <c r="I2327" s="17"/>
      <c r="J2327" s="17"/>
      <c r="K2327" s="17"/>
      <c r="L2327" s="17"/>
    </row>
    <row r="2328" spans="7:12" x14ac:dyDescent="0.25">
      <c r="G2328" s="17"/>
      <c r="H2328" s="17"/>
      <c r="I2328" s="17"/>
      <c r="J2328" s="17"/>
      <c r="K2328" s="17"/>
      <c r="L2328" s="17"/>
    </row>
    <row r="2329" spans="7:12" x14ac:dyDescent="0.25">
      <c r="G2329" s="17"/>
      <c r="H2329" s="17"/>
      <c r="I2329" s="17"/>
      <c r="J2329" s="17"/>
      <c r="K2329" s="17"/>
      <c r="L2329" s="17"/>
    </row>
    <row r="2330" spans="7:12" x14ac:dyDescent="0.25">
      <c r="G2330" s="17"/>
      <c r="H2330" s="17"/>
      <c r="I2330" s="17"/>
      <c r="J2330" s="17"/>
      <c r="K2330" s="17"/>
      <c r="L2330" s="17"/>
    </row>
    <row r="2331" spans="7:12" x14ac:dyDescent="0.25">
      <c r="G2331" s="17"/>
      <c r="H2331" s="17"/>
      <c r="I2331" s="17"/>
      <c r="J2331" s="17"/>
      <c r="K2331" s="17"/>
      <c r="L2331" s="17"/>
    </row>
    <row r="2332" spans="7:12" x14ac:dyDescent="0.25">
      <c r="G2332" s="17"/>
      <c r="H2332" s="17"/>
      <c r="I2332" s="17"/>
      <c r="J2332" s="17"/>
      <c r="K2332" s="17"/>
      <c r="L2332" s="17"/>
    </row>
    <row r="2333" spans="7:12" x14ac:dyDescent="0.25">
      <c r="G2333" s="17"/>
      <c r="H2333" s="17"/>
      <c r="I2333" s="17"/>
      <c r="J2333" s="17"/>
      <c r="K2333" s="17"/>
      <c r="L2333" s="17"/>
    </row>
    <row r="2334" spans="7:12" x14ac:dyDescent="0.25">
      <c r="G2334" s="17"/>
      <c r="H2334" s="17"/>
      <c r="I2334" s="17"/>
      <c r="J2334" s="17"/>
      <c r="K2334" s="17"/>
      <c r="L2334" s="17"/>
    </row>
    <row r="2335" spans="7:12" x14ac:dyDescent="0.25">
      <c r="G2335" s="17"/>
      <c r="H2335" s="17"/>
      <c r="I2335" s="17"/>
      <c r="J2335" s="17"/>
      <c r="K2335" s="17"/>
      <c r="L2335" s="17"/>
    </row>
    <row r="2336" spans="7:12" x14ac:dyDescent="0.25">
      <c r="G2336" s="17"/>
      <c r="H2336" s="17"/>
      <c r="I2336" s="17"/>
      <c r="J2336" s="17"/>
      <c r="K2336" s="17"/>
      <c r="L2336" s="17"/>
    </row>
    <row r="2337" spans="7:12" x14ac:dyDescent="0.25">
      <c r="G2337" s="17"/>
      <c r="H2337" s="17"/>
      <c r="I2337" s="17"/>
      <c r="J2337" s="17"/>
      <c r="K2337" s="17"/>
      <c r="L2337" s="17"/>
    </row>
    <row r="2338" spans="7:12" x14ac:dyDescent="0.25">
      <c r="G2338" s="17"/>
      <c r="H2338" s="17"/>
      <c r="I2338" s="17"/>
      <c r="J2338" s="17"/>
      <c r="K2338" s="17"/>
      <c r="L2338" s="17"/>
    </row>
    <row r="2339" spans="7:12" x14ac:dyDescent="0.25">
      <c r="G2339" s="17"/>
      <c r="H2339" s="17"/>
      <c r="I2339" s="17"/>
      <c r="J2339" s="17"/>
      <c r="K2339" s="17"/>
      <c r="L2339" s="17"/>
    </row>
    <row r="2340" spans="7:12" x14ac:dyDescent="0.25">
      <c r="G2340" s="17"/>
      <c r="H2340" s="17"/>
      <c r="I2340" s="17"/>
      <c r="J2340" s="17"/>
      <c r="K2340" s="17"/>
      <c r="L2340" s="17"/>
    </row>
    <row r="2341" spans="7:12" x14ac:dyDescent="0.25">
      <c r="G2341" s="17"/>
      <c r="H2341" s="17"/>
      <c r="I2341" s="17"/>
      <c r="J2341" s="17"/>
      <c r="K2341" s="17"/>
      <c r="L2341" s="17"/>
    </row>
    <row r="2342" spans="7:12" x14ac:dyDescent="0.25">
      <c r="G2342" s="17"/>
      <c r="H2342" s="17"/>
      <c r="I2342" s="17"/>
      <c r="J2342" s="17"/>
      <c r="K2342" s="17"/>
      <c r="L2342" s="17"/>
    </row>
    <row r="2343" spans="7:12" x14ac:dyDescent="0.25">
      <c r="G2343" s="17"/>
      <c r="H2343" s="17"/>
      <c r="I2343" s="17"/>
      <c r="J2343" s="17"/>
      <c r="K2343" s="17"/>
      <c r="L2343" s="17"/>
    </row>
    <row r="2344" spans="7:12" x14ac:dyDescent="0.25">
      <c r="G2344" s="17"/>
      <c r="H2344" s="17"/>
      <c r="I2344" s="17"/>
      <c r="J2344" s="17"/>
      <c r="K2344" s="17"/>
      <c r="L2344" s="17"/>
    </row>
    <row r="2345" spans="7:12" x14ac:dyDescent="0.25">
      <c r="G2345" s="17"/>
      <c r="H2345" s="17"/>
      <c r="I2345" s="17"/>
      <c r="J2345" s="17"/>
      <c r="K2345" s="17"/>
      <c r="L2345" s="17"/>
    </row>
    <row r="2346" spans="7:12" x14ac:dyDescent="0.25">
      <c r="G2346" s="17"/>
      <c r="H2346" s="17"/>
      <c r="I2346" s="17"/>
      <c r="J2346" s="17"/>
      <c r="K2346" s="17"/>
      <c r="L2346" s="17"/>
    </row>
    <row r="2347" spans="7:12" x14ac:dyDescent="0.25">
      <c r="G2347" s="17"/>
      <c r="H2347" s="17"/>
      <c r="I2347" s="17"/>
      <c r="J2347" s="17"/>
      <c r="K2347" s="17"/>
      <c r="L2347" s="17"/>
    </row>
    <row r="2348" spans="7:12" x14ac:dyDescent="0.25">
      <c r="G2348" s="17"/>
      <c r="H2348" s="17"/>
      <c r="I2348" s="17"/>
      <c r="J2348" s="17"/>
      <c r="K2348" s="17"/>
      <c r="L2348" s="17"/>
    </row>
    <row r="2349" spans="7:12" x14ac:dyDescent="0.25">
      <c r="G2349" s="17"/>
      <c r="H2349" s="17"/>
      <c r="I2349" s="17"/>
      <c r="J2349" s="17"/>
      <c r="K2349" s="17"/>
      <c r="L2349" s="17"/>
    </row>
    <row r="2350" spans="7:12" x14ac:dyDescent="0.25">
      <c r="G2350" s="17"/>
      <c r="H2350" s="17"/>
      <c r="I2350" s="17"/>
      <c r="J2350" s="17"/>
      <c r="K2350" s="17"/>
      <c r="L2350" s="17"/>
    </row>
    <row r="2351" spans="7:12" x14ac:dyDescent="0.25">
      <c r="G2351" s="17"/>
      <c r="H2351" s="17"/>
      <c r="I2351" s="17"/>
      <c r="J2351" s="17"/>
      <c r="K2351" s="17"/>
      <c r="L2351" s="17"/>
    </row>
    <row r="2352" spans="7:12" x14ac:dyDescent="0.25">
      <c r="G2352" s="17"/>
      <c r="H2352" s="17"/>
      <c r="I2352" s="17"/>
      <c r="J2352" s="17"/>
      <c r="K2352" s="17"/>
      <c r="L2352" s="17"/>
    </row>
    <row r="2353" spans="7:12" x14ac:dyDescent="0.25">
      <c r="G2353" s="17"/>
      <c r="H2353" s="17"/>
      <c r="I2353" s="17"/>
      <c r="J2353" s="17"/>
      <c r="K2353" s="17"/>
      <c r="L2353" s="17"/>
    </row>
    <row r="2354" spans="7:12" x14ac:dyDescent="0.25">
      <c r="G2354" s="17"/>
      <c r="H2354" s="17"/>
      <c r="I2354" s="17"/>
      <c r="J2354" s="17"/>
      <c r="K2354" s="17"/>
      <c r="L2354" s="17"/>
    </row>
    <row r="2355" spans="7:12" x14ac:dyDescent="0.25">
      <c r="G2355" s="17"/>
      <c r="H2355" s="17"/>
      <c r="I2355" s="17"/>
      <c r="J2355" s="17"/>
      <c r="K2355" s="17"/>
      <c r="L2355" s="17"/>
    </row>
    <row r="2356" spans="7:12" x14ac:dyDescent="0.25">
      <c r="G2356" s="17"/>
      <c r="H2356" s="17"/>
      <c r="I2356" s="17"/>
      <c r="J2356" s="17"/>
      <c r="K2356" s="17"/>
      <c r="L2356" s="17"/>
    </row>
    <row r="2357" spans="7:12" x14ac:dyDescent="0.25">
      <c r="G2357" s="17"/>
      <c r="H2357" s="17"/>
      <c r="I2357" s="17"/>
      <c r="J2357" s="17"/>
      <c r="K2357" s="17"/>
      <c r="L2357" s="17"/>
    </row>
    <row r="2358" spans="7:12" x14ac:dyDescent="0.25">
      <c r="G2358" s="17"/>
      <c r="H2358" s="17"/>
      <c r="I2358" s="17"/>
      <c r="J2358" s="17"/>
      <c r="K2358" s="17"/>
      <c r="L2358" s="17"/>
    </row>
    <row r="2359" spans="7:12" x14ac:dyDescent="0.25">
      <c r="G2359" s="17"/>
      <c r="H2359" s="17"/>
      <c r="I2359" s="17"/>
      <c r="J2359" s="17"/>
      <c r="K2359" s="17"/>
      <c r="L2359" s="17"/>
    </row>
    <row r="2360" spans="7:12" x14ac:dyDescent="0.25">
      <c r="G2360" s="17"/>
      <c r="H2360" s="17"/>
      <c r="I2360" s="17"/>
      <c r="J2360" s="17"/>
      <c r="K2360" s="17"/>
      <c r="L2360" s="17"/>
    </row>
    <row r="2361" spans="7:12" x14ac:dyDescent="0.25">
      <c r="G2361" s="17"/>
      <c r="H2361" s="17"/>
      <c r="I2361" s="17"/>
      <c r="J2361" s="17"/>
      <c r="K2361" s="17"/>
      <c r="L2361" s="17"/>
    </row>
    <row r="2362" spans="7:12" x14ac:dyDescent="0.25">
      <c r="G2362" s="17"/>
      <c r="H2362" s="17"/>
      <c r="I2362" s="17"/>
      <c r="J2362" s="17"/>
      <c r="K2362" s="17"/>
      <c r="L2362" s="17"/>
    </row>
    <row r="2363" spans="7:12" x14ac:dyDescent="0.25">
      <c r="G2363" s="17"/>
      <c r="H2363" s="17"/>
      <c r="I2363" s="17"/>
      <c r="J2363" s="17"/>
      <c r="K2363" s="17"/>
      <c r="L2363" s="17"/>
    </row>
    <row r="2364" spans="7:12" x14ac:dyDescent="0.25">
      <c r="G2364" s="17"/>
      <c r="H2364" s="17"/>
      <c r="I2364" s="17"/>
      <c r="J2364" s="17"/>
      <c r="K2364" s="17"/>
      <c r="L2364" s="17"/>
    </row>
    <row r="2365" spans="7:12" x14ac:dyDescent="0.25">
      <c r="G2365" s="17"/>
      <c r="H2365" s="17"/>
      <c r="I2365" s="17"/>
      <c r="J2365" s="17"/>
      <c r="K2365" s="17"/>
      <c r="L2365" s="17"/>
    </row>
    <row r="2366" spans="7:12" x14ac:dyDescent="0.25">
      <c r="G2366" s="17"/>
      <c r="H2366" s="17"/>
      <c r="I2366" s="17"/>
      <c r="J2366" s="17"/>
      <c r="K2366" s="17"/>
      <c r="L2366" s="17"/>
    </row>
    <row r="2367" spans="7:12" x14ac:dyDescent="0.25">
      <c r="G2367" s="17"/>
      <c r="H2367" s="17"/>
      <c r="I2367" s="17"/>
      <c r="J2367" s="17"/>
      <c r="K2367" s="17"/>
      <c r="L2367" s="17"/>
    </row>
    <row r="2368" spans="7:12" x14ac:dyDescent="0.25">
      <c r="G2368" s="17"/>
      <c r="H2368" s="17"/>
      <c r="I2368" s="17"/>
      <c r="J2368" s="17"/>
      <c r="K2368" s="17"/>
      <c r="L2368" s="17"/>
    </row>
    <row r="2369" spans="7:12" x14ac:dyDescent="0.25">
      <c r="G2369" s="17"/>
      <c r="H2369" s="17"/>
      <c r="I2369" s="17"/>
      <c r="J2369" s="17"/>
      <c r="K2369" s="17"/>
      <c r="L2369" s="17"/>
    </row>
    <row r="2370" spans="7:12" x14ac:dyDescent="0.25">
      <c r="G2370" s="17"/>
      <c r="H2370" s="17"/>
      <c r="I2370" s="17"/>
      <c r="J2370" s="17"/>
      <c r="K2370" s="17"/>
      <c r="L2370" s="17"/>
    </row>
    <row r="2371" spans="7:12" x14ac:dyDescent="0.25">
      <c r="G2371" s="17"/>
      <c r="H2371" s="17"/>
      <c r="I2371" s="17"/>
      <c r="J2371" s="17"/>
      <c r="K2371" s="17"/>
      <c r="L2371" s="17"/>
    </row>
    <row r="2372" spans="7:12" x14ac:dyDescent="0.25">
      <c r="G2372" s="17"/>
      <c r="H2372" s="17"/>
      <c r="I2372" s="17"/>
      <c r="J2372" s="17"/>
      <c r="K2372" s="17"/>
      <c r="L2372" s="17"/>
    </row>
    <row r="2373" spans="7:12" x14ac:dyDescent="0.25">
      <c r="G2373" s="17"/>
      <c r="H2373" s="17"/>
      <c r="I2373" s="17"/>
      <c r="J2373" s="17"/>
      <c r="K2373" s="17"/>
      <c r="L2373" s="17"/>
    </row>
    <row r="2374" spans="7:12" x14ac:dyDescent="0.25">
      <c r="G2374" s="17"/>
      <c r="H2374" s="17"/>
      <c r="I2374" s="17"/>
      <c r="J2374" s="17"/>
      <c r="K2374" s="17"/>
      <c r="L2374" s="17"/>
    </row>
    <row r="2375" spans="7:12" x14ac:dyDescent="0.25">
      <c r="G2375" s="17"/>
      <c r="H2375" s="17"/>
      <c r="I2375" s="17"/>
      <c r="J2375" s="17"/>
      <c r="K2375" s="17"/>
      <c r="L2375" s="17"/>
    </row>
    <row r="2376" spans="7:12" x14ac:dyDescent="0.25">
      <c r="G2376" s="17"/>
      <c r="H2376" s="17"/>
      <c r="I2376" s="17"/>
      <c r="J2376" s="17"/>
      <c r="K2376" s="17"/>
      <c r="L2376" s="17"/>
    </row>
    <row r="2377" spans="7:12" x14ac:dyDescent="0.25">
      <c r="G2377" s="17"/>
      <c r="H2377" s="17"/>
      <c r="I2377" s="17"/>
      <c r="J2377" s="17"/>
      <c r="K2377" s="17"/>
      <c r="L2377" s="17"/>
    </row>
    <row r="2378" spans="7:12" x14ac:dyDescent="0.25">
      <c r="G2378" s="17"/>
      <c r="H2378" s="17"/>
      <c r="I2378" s="17"/>
      <c r="J2378" s="17"/>
      <c r="K2378" s="17"/>
      <c r="L2378" s="17"/>
    </row>
    <row r="2379" spans="7:12" x14ac:dyDescent="0.25">
      <c r="G2379" s="17"/>
      <c r="H2379" s="17"/>
      <c r="I2379" s="17"/>
      <c r="J2379" s="17"/>
      <c r="K2379" s="17"/>
      <c r="L2379" s="17"/>
    </row>
    <row r="2380" spans="7:12" x14ac:dyDescent="0.25">
      <c r="G2380" s="17"/>
      <c r="H2380" s="17"/>
      <c r="I2380" s="17"/>
      <c r="J2380" s="17"/>
      <c r="K2380" s="17"/>
      <c r="L2380" s="17"/>
    </row>
    <row r="2381" spans="7:12" x14ac:dyDescent="0.25">
      <c r="G2381" s="17"/>
      <c r="H2381" s="17"/>
      <c r="I2381" s="17"/>
      <c r="J2381" s="17"/>
      <c r="K2381" s="17"/>
      <c r="L2381" s="17"/>
    </row>
    <row r="2382" spans="7:12" x14ac:dyDescent="0.25">
      <c r="G2382" s="17"/>
      <c r="H2382" s="17"/>
      <c r="I2382" s="17"/>
      <c r="J2382" s="17"/>
      <c r="K2382" s="17"/>
      <c r="L2382" s="17"/>
    </row>
    <row r="2383" spans="7:12" x14ac:dyDescent="0.25">
      <c r="G2383" s="17"/>
      <c r="H2383" s="17"/>
      <c r="I2383" s="17"/>
      <c r="J2383" s="17"/>
      <c r="K2383" s="17"/>
      <c r="L2383" s="17"/>
    </row>
    <row r="2384" spans="7:12" x14ac:dyDescent="0.25">
      <c r="G2384" s="17"/>
      <c r="H2384" s="17"/>
      <c r="I2384" s="17"/>
      <c r="J2384" s="17"/>
      <c r="K2384" s="17"/>
      <c r="L2384" s="17"/>
    </row>
    <row r="2385" spans="7:12" x14ac:dyDescent="0.25">
      <c r="G2385" s="17"/>
      <c r="H2385" s="17"/>
      <c r="I2385" s="17"/>
      <c r="J2385" s="17"/>
      <c r="K2385" s="17"/>
      <c r="L2385" s="17"/>
    </row>
    <row r="2386" spans="7:12" x14ac:dyDescent="0.25">
      <c r="G2386" s="17"/>
      <c r="H2386" s="17"/>
      <c r="I2386" s="17"/>
      <c r="J2386" s="17"/>
      <c r="K2386" s="17"/>
      <c r="L2386" s="17"/>
    </row>
    <row r="2387" spans="7:12" x14ac:dyDescent="0.25">
      <c r="G2387" s="17"/>
      <c r="H2387" s="17"/>
      <c r="I2387" s="17"/>
      <c r="J2387" s="17"/>
      <c r="K2387" s="17"/>
      <c r="L2387" s="17"/>
    </row>
    <row r="2388" spans="7:12" x14ac:dyDescent="0.25">
      <c r="G2388" s="17"/>
      <c r="H2388" s="17"/>
      <c r="I2388" s="17"/>
      <c r="J2388" s="17"/>
      <c r="K2388" s="17"/>
      <c r="L2388" s="17"/>
    </row>
    <row r="2389" spans="7:12" x14ac:dyDescent="0.25">
      <c r="G2389" s="17"/>
      <c r="H2389" s="17"/>
      <c r="I2389" s="17"/>
      <c r="J2389" s="17"/>
      <c r="K2389" s="17"/>
      <c r="L2389" s="17"/>
    </row>
    <row r="2390" spans="7:12" x14ac:dyDescent="0.25">
      <c r="G2390" s="17"/>
      <c r="H2390" s="17"/>
      <c r="I2390" s="17"/>
      <c r="J2390" s="17"/>
      <c r="K2390" s="17"/>
      <c r="L2390" s="17"/>
    </row>
    <row r="2391" spans="7:12" x14ac:dyDescent="0.25">
      <c r="G2391" s="17"/>
      <c r="H2391" s="17"/>
      <c r="I2391" s="17"/>
      <c r="J2391" s="17"/>
      <c r="K2391" s="17"/>
      <c r="L2391" s="17"/>
    </row>
    <row r="2392" spans="7:12" x14ac:dyDescent="0.25">
      <c r="G2392" s="17"/>
      <c r="H2392" s="17"/>
      <c r="I2392" s="17"/>
      <c r="J2392" s="17"/>
      <c r="K2392" s="17"/>
      <c r="L2392" s="17"/>
    </row>
    <row r="2393" spans="7:12" x14ac:dyDescent="0.25">
      <c r="G2393" s="17"/>
      <c r="H2393" s="17"/>
      <c r="I2393" s="17"/>
      <c r="J2393" s="17"/>
      <c r="K2393" s="17"/>
      <c r="L2393" s="17"/>
    </row>
    <row r="2394" spans="7:12" x14ac:dyDescent="0.25">
      <c r="G2394" s="17"/>
      <c r="H2394" s="17"/>
      <c r="I2394" s="17"/>
      <c r="J2394" s="17"/>
      <c r="K2394" s="17"/>
      <c r="L2394" s="17"/>
    </row>
    <row r="2395" spans="7:12" x14ac:dyDescent="0.25">
      <c r="G2395" s="17"/>
      <c r="H2395" s="17"/>
      <c r="I2395" s="17"/>
      <c r="J2395" s="17"/>
      <c r="K2395" s="17"/>
      <c r="L2395" s="17"/>
    </row>
    <row r="2396" spans="7:12" x14ac:dyDescent="0.25">
      <c r="G2396" s="17"/>
      <c r="H2396" s="17"/>
      <c r="I2396" s="17"/>
      <c r="J2396" s="17"/>
      <c r="K2396" s="17"/>
      <c r="L2396" s="17"/>
    </row>
    <row r="2397" spans="7:12" x14ac:dyDescent="0.25">
      <c r="G2397" s="17"/>
      <c r="H2397" s="17"/>
      <c r="I2397" s="17"/>
      <c r="J2397" s="17"/>
      <c r="K2397" s="17"/>
      <c r="L2397" s="17"/>
    </row>
    <row r="2398" spans="7:12" x14ac:dyDescent="0.25">
      <c r="G2398" s="17"/>
      <c r="H2398" s="17"/>
      <c r="I2398" s="17"/>
      <c r="J2398" s="17"/>
      <c r="K2398" s="17"/>
      <c r="L2398" s="17"/>
    </row>
    <row r="2399" spans="7:12" x14ac:dyDescent="0.25">
      <c r="G2399" s="17"/>
      <c r="H2399" s="17"/>
      <c r="I2399" s="17"/>
      <c r="J2399" s="17"/>
      <c r="K2399" s="17"/>
      <c r="L2399" s="17"/>
    </row>
    <row r="2400" spans="7:12" x14ac:dyDescent="0.25">
      <c r="G2400" s="17"/>
      <c r="H2400" s="17"/>
      <c r="I2400" s="17"/>
      <c r="J2400" s="17"/>
      <c r="K2400" s="17"/>
      <c r="L2400" s="17"/>
    </row>
    <row r="2401" spans="7:12" x14ac:dyDescent="0.25">
      <c r="G2401" s="17"/>
      <c r="H2401" s="17"/>
      <c r="I2401" s="17"/>
      <c r="J2401" s="17"/>
      <c r="K2401" s="17"/>
      <c r="L2401" s="17"/>
    </row>
    <row r="2402" spans="7:12" x14ac:dyDescent="0.25">
      <c r="G2402" s="17"/>
      <c r="H2402" s="17"/>
      <c r="I2402" s="17"/>
      <c r="J2402" s="17"/>
      <c r="K2402" s="17"/>
      <c r="L2402" s="17"/>
    </row>
    <row r="2403" spans="7:12" x14ac:dyDescent="0.25">
      <c r="G2403" s="17"/>
      <c r="H2403" s="17"/>
      <c r="I2403" s="17"/>
      <c r="J2403" s="17"/>
      <c r="K2403" s="17"/>
      <c r="L2403" s="17"/>
    </row>
    <row r="2404" spans="7:12" x14ac:dyDescent="0.25">
      <c r="G2404" s="17"/>
      <c r="H2404" s="17"/>
      <c r="I2404" s="17"/>
      <c r="J2404" s="17"/>
      <c r="K2404" s="17"/>
      <c r="L2404" s="17"/>
    </row>
    <row r="2405" spans="7:12" x14ac:dyDescent="0.25">
      <c r="G2405" s="17"/>
      <c r="H2405" s="17"/>
      <c r="I2405" s="17"/>
      <c r="J2405" s="17"/>
      <c r="K2405" s="17"/>
      <c r="L2405" s="17"/>
    </row>
    <row r="2406" spans="7:12" x14ac:dyDescent="0.25">
      <c r="G2406" s="17"/>
      <c r="H2406" s="17"/>
      <c r="I2406" s="17"/>
      <c r="J2406" s="17"/>
      <c r="K2406" s="17"/>
      <c r="L2406" s="17"/>
    </row>
    <row r="2407" spans="7:12" x14ac:dyDescent="0.25">
      <c r="G2407" s="17"/>
      <c r="H2407" s="17"/>
      <c r="I2407" s="17"/>
      <c r="J2407" s="17"/>
      <c r="K2407" s="17"/>
      <c r="L2407" s="17"/>
    </row>
    <row r="2408" spans="7:12" x14ac:dyDescent="0.25">
      <c r="G2408" s="17"/>
      <c r="H2408" s="17"/>
      <c r="I2408" s="17"/>
      <c r="J2408" s="17"/>
      <c r="K2408" s="17"/>
      <c r="L2408" s="17"/>
    </row>
    <row r="2409" spans="7:12" x14ac:dyDescent="0.25">
      <c r="G2409" s="17"/>
      <c r="H2409" s="17"/>
      <c r="I2409" s="17"/>
      <c r="J2409" s="17"/>
      <c r="K2409" s="17"/>
      <c r="L2409" s="17"/>
    </row>
    <row r="2410" spans="7:12" x14ac:dyDescent="0.25">
      <c r="G2410" s="17"/>
      <c r="H2410" s="17"/>
      <c r="I2410" s="17"/>
      <c r="J2410" s="17"/>
      <c r="K2410" s="17"/>
      <c r="L2410" s="17"/>
    </row>
    <row r="2411" spans="7:12" x14ac:dyDescent="0.25">
      <c r="G2411" s="17"/>
      <c r="H2411" s="17"/>
      <c r="I2411" s="17"/>
      <c r="J2411" s="17"/>
      <c r="K2411" s="17"/>
      <c r="L2411" s="17"/>
    </row>
    <row r="2412" spans="7:12" x14ac:dyDescent="0.25">
      <c r="G2412" s="17"/>
      <c r="H2412" s="17"/>
      <c r="I2412" s="17"/>
      <c r="J2412" s="17"/>
      <c r="K2412" s="17"/>
      <c r="L2412" s="17"/>
    </row>
    <row r="2413" spans="7:12" x14ac:dyDescent="0.25">
      <c r="G2413" s="17"/>
      <c r="H2413" s="17"/>
      <c r="I2413" s="17"/>
      <c r="J2413" s="17"/>
      <c r="K2413" s="17"/>
      <c r="L2413" s="17"/>
    </row>
    <row r="2414" spans="7:12" x14ac:dyDescent="0.25">
      <c r="G2414" s="17"/>
      <c r="H2414" s="17"/>
      <c r="I2414" s="17"/>
      <c r="J2414" s="17"/>
      <c r="K2414" s="17"/>
      <c r="L2414" s="17"/>
    </row>
    <row r="2415" spans="7:12" x14ac:dyDescent="0.25">
      <c r="G2415" s="17"/>
      <c r="H2415" s="17"/>
      <c r="I2415" s="17"/>
      <c r="J2415" s="17"/>
      <c r="K2415" s="17"/>
      <c r="L2415" s="17"/>
    </row>
    <row r="2416" spans="7:12" x14ac:dyDescent="0.25">
      <c r="G2416" s="17"/>
      <c r="H2416" s="17"/>
      <c r="I2416" s="17"/>
      <c r="J2416" s="17"/>
      <c r="K2416" s="17"/>
      <c r="L2416" s="17"/>
    </row>
    <row r="2417" spans="7:12" x14ac:dyDescent="0.25">
      <c r="G2417" s="17"/>
      <c r="H2417" s="17"/>
      <c r="I2417" s="17"/>
      <c r="J2417" s="17"/>
      <c r="K2417" s="17"/>
      <c r="L2417" s="17"/>
    </row>
    <row r="2418" spans="7:12" x14ac:dyDescent="0.25">
      <c r="G2418" s="17"/>
      <c r="H2418" s="17"/>
      <c r="I2418" s="17"/>
      <c r="J2418" s="17"/>
      <c r="K2418" s="17"/>
      <c r="L2418" s="17"/>
    </row>
    <row r="2419" spans="7:12" x14ac:dyDescent="0.25">
      <c r="G2419" s="17"/>
      <c r="H2419" s="17"/>
      <c r="I2419" s="17"/>
      <c r="J2419" s="17"/>
      <c r="K2419" s="17"/>
      <c r="L2419" s="17"/>
    </row>
    <row r="2420" spans="7:12" x14ac:dyDescent="0.25">
      <c r="G2420" s="17"/>
      <c r="H2420" s="17"/>
      <c r="I2420" s="17"/>
      <c r="J2420" s="17"/>
      <c r="K2420" s="17"/>
      <c r="L2420" s="17"/>
    </row>
    <row r="2421" spans="7:12" x14ac:dyDescent="0.25">
      <c r="G2421" s="17"/>
      <c r="H2421" s="17"/>
      <c r="I2421" s="17"/>
      <c r="J2421" s="17"/>
      <c r="K2421" s="17"/>
      <c r="L2421" s="17"/>
    </row>
    <row r="2422" spans="7:12" x14ac:dyDescent="0.25">
      <c r="G2422" s="17"/>
      <c r="H2422" s="17"/>
      <c r="I2422" s="17"/>
      <c r="J2422" s="17"/>
      <c r="K2422" s="17"/>
      <c r="L2422" s="17"/>
    </row>
    <row r="2423" spans="7:12" x14ac:dyDescent="0.25">
      <c r="G2423" s="17"/>
      <c r="H2423" s="17"/>
      <c r="I2423" s="17"/>
      <c r="J2423" s="17"/>
      <c r="K2423" s="17"/>
      <c r="L2423" s="17"/>
    </row>
    <row r="2424" spans="7:12" x14ac:dyDescent="0.25">
      <c r="G2424" s="17"/>
      <c r="H2424" s="17"/>
      <c r="I2424" s="17"/>
      <c r="J2424" s="17"/>
      <c r="K2424" s="17"/>
      <c r="L2424" s="17"/>
    </row>
    <row r="2425" spans="7:12" x14ac:dyDescent="0.25">
      <c r="G2425" s="17"/>
      <c r="H2425" s="17"/>
      <c r="I2425" s="17"/>
      <c r="J2425" s="17"/>
      <c r="K2425" s="17"/>
      <c r="L2425" s="17"/>
    </row>
    <row r="2426" spans="7:12" x14ac:dyDescent="0.25">
      <c r="G2426" s="17"/>
      <c r="H2426" s="17"/>
      <c r="I2426" s="17"/>
      <c r="J2426" s="17"/>
      <c r="K2426" s="17"/>
      <c r="L2426" s="17"/>
    </row>
    <row r="2427" spans="7:12" x14ac:dyDescent="0.25">
      <c r="G2427" s="17"/>
      <c r="H2427" s="17"/>
      <c r="I2427" s="17"/>
      <c r="J2427" s="17"/>
      <c r="K2427" s="17"/>
      <c r="L2427" s="17"/>
    </row>
    <row r="2428" spans="7:12" x14ac:dyDescent="0.25">
      <c r="G2428" s="17"/>
      <c r="H2428" s="17"/>
      <c r="I2428" s="17"/>
      <c r="J2428" s="17"/>
      <c r="K2428" s="17"/>
      <c r="L2428" s="17"/>
    </row>
    <row r="2429" spans="7:12" x14ac:dyDescent="0.25">
      <c r="G2429" s="17"/>
      <c r="H2429" s="17"/>
      <c r="I2429" s="17"/>
      <c r="J2429" s="17"/>
      <c r="K2429" s="17"/>
      <c r="L2429" s="17"/>
    </row>
    <row r="2430" spans="7:12" x14ac:dyDescent="0.25">
      <c r="G2430" s="17"/>
      <c r="H2430" s="17"/>
      <c r="I2430" s="17"/>
      <c r="J2430" s="17"/>
      <c r="K2430" s="17"/>
      <c r="L2430" s="17"/>
    </row>
    <row r="2431" spans="7:12" x14ac:dyDescent="0.25">
      <c r="G2431" s="17"/>
      <c r="H2431" s="17"/>
      <c r="I2431" s="17"/>
      <c r="J2431" s="17"/>
      <c r="K2431" s="17"/>
      <c r="L2431" s="17"/>
    </row>
    <row r="2432" spans="7:12" x14ac:dyDescent="0.25">
      <c r="G2432" s="17"/>
      <c r="H2432" s="17"/>
      <c r="I2432" s="17"/>
      <c r="J2432" s="17"/>
      <c r="K2432" s="17"/>
      <c r="L2432" s="17"/>
    </row>
    <row r="2433" spans="7:12" x14ac:dyDescent="0.25">
      <c r="G2433" s="17"/>
      <c r="H2433" s="17"/>
      <c r="I2433" s="17"/>
      <c r="J2433" s="17"/>
      <c r="K2433" s="17"/>
      <c r="L2433" s="17"/>
    </row>
    <row r="2434" spans="7:12" x14ac:dyDescent="0.25">
      <c r="G2434" s="17"/>
      <c r="H2434" s="17"/>
      <c r="I2434" s="17"/>
      <c r="J2434" s="17"/>
      <c r="K2434" s="17"/>
      <c r="L2434" s="17"/>
    </row>
    <row r="2435" spans="7:12" x14ac:dyDescent="0.25">
      <c r="G2435" s="17"/>
      <c r="H2435" s="17"/>
      <c r="I2435" s="17"/>
      <c r="J2435" s="17"/>
      <c r="K2435" s="17"/>
      <c r="L2435" s="17"/>
    </row>
    <row r="2436" spans="7:12" x14ac:dyDescent="0.25">
      <c r="G2436" s="17"/>
      <c r="H2436" s="17"/>
      <c r="I2436" s="17"/>
      <c r="J2436" s="17"/>
      <c r="K2436" s="17"/>
      <c r="L2436" s="17"/>
    </row>
    <row r="2437" spans="7:12" x14ac:dyDescent="0.25">
      <c r="G2437" s="17"/>
      <c r="H2437" s="17"/>
      <c r="I2437" s="17"/>
      <c r="J2437" s="17"/>
      <c r="K2437" s="17"/>
      <c r="L2437" s="17"/>
    </row>
    <row r="2438" spans="7:12" x14ac:dyDescent="0.25">
      <c r="G2438" s="17"/>
      <c r="H2438" s="17"/>
      <c r="I2438" s="17"/>
      <c r="J2438" s="17"/>
      <c r="K2438" s="17"/>
      <c r="L2438" s="17"/>
    </row>
    <row r="2439" spans="7:12" x14ac:dyDescent="0.25">
      <c r="G2439" s="17"/>
      <c r="H2439" s="17"/>
      <c r="I2439" s="17"/>
      <c r="J2439" s="17"/>
      <c r="K2439" s="17"/>
      <c r="L2439" s="17"/>
    </row>
    <row r="2440" spans="7:12" x14ac:dyDescent="0.25">
      <c r="G2440" s="17"/>
      <c r="H2440" s="17"/>
      <c r="I2440" s="17"/>
      <c r="J2440" s="17"/>
      <c r="K2440" s="17"/>
      <c r="L2440" s="17"/>
    </row>
    <row r="2441" spans="7:12" x14ac:dyDescent="0.25">
      <c r="G2441" s="17"/>
      <c r="H2441" s="17"/>
      <c r="I2441" s="17"/>
      <c r="J2441" s="17"/>
      <c r="K2441" s="17"/>
      <c r="L2441" s="17"/>
    </row>
    <row r="2442" spans="7:12" x14ac:dyDescent="0.25">
      <c r="G2442" s="17"/>
      <c r="H2442" s="17"/>
      <c r="I2442" s="17"/>
      <c r="J2442" s="17"/>
      <c r="K2442" s="17"/>
      <c r="L2442" s="17"/>
    </row>
    <row r="2443" spans="7:12" x14ac:dyDescent="0.25">
      <c r="G2443" s="17"/>
      <c r="H2443" s="17"/>
      <c r="I2443" s="17"/>
      <c r="J2443" s="17"/>
      <c r="K2443" s="17"/>
      <c r="L2443" s="17"/>
    </row>
    <row r="2444" spans="7:12" x14ac:dyDescent="0.25">
      <c r="G2444" s="17"/>
      <c r="H2444" s="17"/>
      <c r="I2444" s="17"/>
      <c r="J2444" s="17"/>
      <c r="K2444" s="17"/>
      <c r="L2444" s="17"/>
    </row>
    <row r="2445" spans="7:12" x14ac:dyDescent="0.25">
      <c r="G2445" s="17"/>
      <c r="H2445" s="17"/>
      <c r="I2445" s="17"/>
      <c r="J2445" s="17"/>
      <c r="K2445" s="17"/>
      <c r="L2445" s="17"/>
    </row>
    <row r="2446" spans="7:12" x14ac:dyDescent="0.25">
      <c r="G2446" s="17"/>
      <c r="H2446" s="17"/>
      <c r="I2446" s="17"/>
      <c r="J2446" s="17"/>
      <c r="K2446" s="17"/>
      <c r="L2446" s="17"/>
    </row>
    <row r="2447" spans="7:12" x14ac:dyDescent="0.25">
      <c r="G2447" s="17"/>
      <c r="H2447" s="17"/>
      <c r="I2447" s="17"/>
      <c r="J2447" s="17"/>
      <c r="K2447" s="17"/>
      <c r="L2447" s="17"/>
    </row>
    <row r="2448" spans="7:12" x14ac:dyDescent="0.25">
      <c r="G2448" s="17"/>
      <c r="H2448" s="17"/>
      <c r="I2448" s="17"/>
      <c r="J2448" s="17"/>
      <c r="K2448" s="17"/>
      <c r="L2448" s="17"/>
    </row>
    <row r="2449" spans="7:12" x14ac:dyDescent="0.25">
      <c r="G2449" s="17"/>
      <c r="H2449" s="17"/>
      <c r="I2449" s="17"/>
      <c r="J2449" s="17"/>
      <c r="K2449" s="17"/>
      <c r="L2449" s="17"/>
    </row>
    <row r="2450" spans="7:12" x14ac:dyDescent="0.25">
      <c r="G2450" s="17"/>
      <c r="H2450" s="17"/>
      <c r="I2450" s="17"/>
      <c r="J2450" s="17"/>
      <c r="K2450" s="17"/>
      <c r="L2450" s="17"/>
    </row>
    <row r="2451" spans="7:12" x14ac:dyDescent="0.25">
      <c r="G2451" s="17"/>
      <c r="H2451" s="17"/>
      <c r="I2451" s="17"/>
      <c r="J2451" s="17"/>
      <c r="K2451" s="17"/>
      <c r="L2451" s="17"/>
    </row>
    <row r="2452" spans="7:12" x14ac:dyDescent="0.25">
      <c r="G2452" s="17"/>
      <c r="H2452" s="17"/>
      <c r="I2452" s="17"/>
      <c r="J2452" s="17"/>
      <c r="K2452" s="17"/>
      <c r="L2452" s="17"/>
    </row>
    <row r="2453" spans="7:12" x14ac:dyDescent="0.25">
      <c r="G2453" s="17"/>
      <c r="H2453" s="17"/>
      <c r="I2453" s="17"/>
      <c r="J2453" s="17"/>
      <c r="K2453" s="17"/>
      <c r="L2453" s="17"/>
    </row>
    <row r="2454" spans="7:12" x14ac:dyDescent="0.25">
      <c r="G2454" s="17"/>
      <c r="H2454" s="17"/>
      <c r="I2454" s="17"/>
      <c r="J2454" s="17"/>
      <c r="K2454" s="17"/>
      <c r="L2454" s="17"/>
    </row>
    <row r="2455" spans="7:12" x14ac:dyDescent="0.25">
      <c r="G2455" s="17"/>
      <c r="H2455" s="17"/>
      <c r="I2455" s="17"/>
      <c r="J2455" s="17"/>
      <c r="K2455" s="17"/>
      <c r="L2455" s="17"/>
    </row>
    <row r="2456" spans="7:12" x14ac:dyDescent="0.25">
      <c r="G2456" s="17"/>
      <c r="H2456" s="17"/>
      <c r="I2456" s="17"/>
      <c r="J2456" s="17"/>
      <c r="K2456" s="17"/>
      <c r="L2456" s="17"/>
    </row>
    <row r="2457" spans="7:12" x14ac:dyDescent="0.25">
      <c r="G2457" s="17"/>
      <c r="H2457" s="17"/>
      <c r="I2457" s="17"/>
      <c r="J2457" s="17"/>
      <c r="K2457" s="17"/>
      <c r="L2457" s="17"/>
    </row>
    <row r="2458" spans="7:12" x14ac:dyDescent="0.25">
      <c r="G2458" s="17"/>
      <c r="H2458" s="17"/>
      <c r="I2458" s="17"/>
      <c r="J2458" s="17"/>
      <c r="K2458" s="17"/>
      <c r="L2458" s="17"/>
    </row>
    <row r="2459" spans="7:12" x14ac:dyDescent="0.25">
      <c r="G2459" s="17"/>
      <c r="H2459" s="17"/>
      <c r="I2459" s="17"/>
      <c r="J2459" s="17"/>
      <c r="K2459" s="17"/>
      <c r="L2459" s="17"/>
    </row>
    <row r="2460" spans="7:12" x14ac:dyDescent="0.25">
      <c r="G2460" s="17"/>
      <c r="H2460" s="17"/>
      <c r="I2460" s="17"/>
      <c r="J2460" s="17"/>
      <c r="K2460" s="17"/>
      <c r="L2460" s="17"/>
    </row>
    <row r="2461" spans="7:12" x14ac:dyDescent="0.25">
      <c r="G2461" s="17"/>
      <c r="H2461" s="17"/>
      <c r="I2461" s="17"/>
      <c r="J2461" s="17"/>
      <c r="K2461" s="17"/>
      <c r="L2461" s="17"/>
    </row>
    <row r="2462" spans="7:12" x14ac:dyDescent="0.25">
      <c r="G2462" s="17"/>
      <c r="H2462" s="17"/>
      <c r="I2462" s="17"/>
      <c r="J2462" s="17"/>
      <c r="K2462" s="17"/>
      <c r="L2462" s="17"/>
    </row>
    <row r="2463" spans="7:12" x14ac:dyDescent="0.25">
      <c r="G2463" s="17"/>
      <c r="H2463" s="17"/>
      <c r="I2463" s="17"/>
      <c r="J2463" s="17"/>
      <c r="K2463" s="17"/>
      <c r="L2463" s="17"/>
    </row>
    <row r="2464" spans="7:12" x14ac:dyDescent="0.25">
      <c r="G2464" s="17"/>
      <c r="H2464" s="17"/>
      <c r="I2464" s="17"/>
      <c r="J2464" s="17"/>
      <c r="K2464" s="17"/>
      <c r="L2464" s="17"/>
    </row>
    <row r="2465" spans="7:12" x14ac:dyDescent="0.25">
      <c r="G2465" s="17"/>
      <c r="H2465" s="17"/>
      <c r="I2465" s="17"/>
      <c r="J2465" s="17"/>
      <c r="K2465" s="17"/>
      <c r="L2465" s="17"/>
    </row>
    <row r="2466" spans="7:12" x14ac:dyDescent="0.25">
      <c r="G2466" s="17"/>
      <c r="H2466" s="17"/>
      <c r="I2466" s="17"/>
      <c r="J2466" s="17"/>
      <c r="K2466" s="17"/>
      <c r="L2466" s="17"/>
    </row>
    <row r="2467" spans="7:12" x14ac:dyDescent="0.25">
      <c r="G2467" s="17"/>
      <c r="H2467" s="17"/>
      <c r="I2467" s="17"/>
      <c r="J2467" s="17"/>
      <c r="K2467" s="17"/>
      <c r="L2467" s="17"/>
    </row>
    <row r="2468" spans="7:12" x14ac:dyDescent="0.25">
      <c r="G2468" s="17"/>
      <c r="H2468" s="17"/>
      <c r="I2468" s="17"/>
      <c r="J2468" s="17"/>
      <c r="K2468" s="17"/>
      <c r="L2468" s="17"/>
    </row>
    <row r="2469" spans="7:12" x14ac:dyDescent="0.25">
      <c r="G2469" s="17"/>
      <c r="H2469" s="17"/>
      <c r="I2469" s="17"/>
      <c r="J2469" s="17"/>
      <c r="K2469" s="17"/>
      <c r="L2469" s="17"/>
    </row>
    <row r="2470" spans="7:12" x14ac:dyDescent="0.25">
      <c r="G2470" s="17"/>
      <c r="H2470" s="17"/>
      <c r="I2470" s="17"/>
      <c r="J2470" s="17"/>
      <c r="K2470" s="17"/>
      <c r="L2470" s="17"/>
    </row>
    <row r="2471" spans="7:12" x14ac:dyDescent="0.25">
      <c r="G2471" s="17"/>
      <c r="H2471" s="17"/>
      <c r="I2471" s="17"/>
      <c r="J2471" s="17"/>
      <c r="K2471" s="17"/>
      <c r="L2471" s="17"/>
    </row>
    <row r="2472" spans="7:12" x14ac:dyDescent="0.25">
      <c r="G2472" s="17"/>
      <c r="H2472" s="17"/>
      <c r="I2472" s="17"/>
      <c r="J2472" s="17"/>
      <c r="K2472" s="17"/>
      <c r="L2472" s="17"/>
    </row>
    <row r="2473" spans="7:12" x14ac:dyDescent="0.25">
      <c r="G2473" s="17"/>
      <c r="H2473" s="17"/>
      <c r="I2473" s="17"/>
      <c r="J2473" s="17"/>
      <c r="K2473" s="17"/>
      <c r="L2473" s="17"/>
    </row>
    <row r="2474" spans="7:12" x14ac:dyDescent="0.25">
      <c r="G2474" s="17"/>
      <c r="H2474" s="17"/>
      <c r="I2474" s="17"/>
      <c r="J2474" s="17"/>
      <c r="K2474" s="17"/>
      <c r="L2474" s="17"/>
    </row>
    <row r="2475" spans="7:12" x14ac:dyDescent="0.25">
      <c r="G2475" s="17"/>
      <c r="H2475" s="17"/>
      <c r="I2475" s="17"/>
      <c r="J2475" s="17"/>
      <c r="K2475" s="17"/>
      <c r="L2475" s="17"/>
    </row>
    <row r="2476" spans="7:12" x14ac:dyDescent="0.25">
      <c r="G2476" s="17"/>
      <c r="H2476" s="17"/>
      <c r="I2476" s="17"/>
      <c r="J2476" s="17"/>
      <c r="K2476" s="17"/>
      <c r="L2476" s="17"/>
    </row>
    <row r="2477" spans="7:12" x14ac:dyDescent="0.25">
      <c r="G2477" s="17"/>
      <c r="H2477" s="17"/>
      <c r="I2477" s="17"/>
      <c r="J2477" s="17"/>
      <c r="K2477" s="17"/>
      <c r="L2477" s="17"/>
    </row>
    <row r="2478" spans="7:12" x14ac:dyDescent="0.25">
      <c r="G2478" s="17"/>
      <c r="H2478" s="17"/>
      <c r="I2478" s="17"/>
      <c r="J2478" s="17"/>
      <c r="K2478" s="17"/>
      <c r="L2478" s="17"/>
    </row>
    <row r="2479" spans="7:12" x14ac:dyDescent="0.25">
      <c r="G2479" s="17"/>
      <c r="H2479" s="17"/>
      <c r="I2479" s="17"/>
      <c r="J2479" s="17"/>
      <c r="K2479" s="17"/>
      <c r="L2479" s="17"/>
    </row>
    <row r="2480" spans="7:12" x14ac:dyDescent="0.25">
      <c r="G2480" s="17"/>
      <c r="H2480" s="17"/>
      <c r="I2480" s="17"/>
      <c r="J2480" s="17"/>
      <c r="K2480" s="17"/>
      <c r="L2480" s="17"/>
    </row>
    <row r="2481" spans="7:12" x14ac:dyDescent="0.25">
      <c r="G2481" s="17"/>
      <c r="H2481" s="17"/>
      <c r="I2481" s="17"/>
      <c r="J2481" s="17"/>
      <c r="K2481" s="17"/>
      <c r="L2481" s="17"/>
    </row>
    <row r="2482" spans="7:12" x14ac:dyDescent="0.25">
      <c r="G2482" s="17"/>
      <c r="H2482" s="17"/>
      <c r="I2482" s="17"/>
      <c r="J2482" s="17"/>
      <c r="K2482" s="17"/>
      <c r="L2482" s="17"/>
    </row>
    <row r="2483" spans="7:12" x14ac:dyDescent="0.25">
      <c r="G2483" s="17"/>
      <c r="H2483" s="17"/>
      <c r="I2483" s="17"/>
      <c r="J2483" s="17"/>
      <c r="K2483" s="17"/>
      <c r="L2483" s="17"/>
    </row>
    <row r="2484" spans="7:12" x14ac:dyDescent="0.25">
      <c r="G2484" s="17"/>
      <c r="H2484" s="17"/>
      <c r="I2484" s="17"/>
      <c r="J2484" s="17"/>
      <c r="K2484" s="17"/>
      <c r="L2484" s="17"/>
    </row>
    <row r="2485" spans="7:12" x14ac:dyDescent="0.25">
      <c r="G2485" s="17"/>
      <c r="H2485" s="17"/>
      <c r="I2485" s="17"/>
      <c r="J2485" s="17"/>
      <c r="K2485" s="17"/>
      <c r="L2485" s="17"/>
    </row>
    <row r="2486" spans="7:12" x14ac:dyDescent="0.25">
      <c r="G2486" s="17"/>
      <c r="H2486" s="17"/>
      <c r="I2486" s="17"/>
      <c r="J2486" s="17"/>
      <c r="K2486" s="17"/>
      <c r="L2486" s="17"/>
    </row>
    <row r="2487" spans="7:12" x14ac:dyDescent="0.25">
      <c r="G2487" s="17"/>
      <c r="H2487" s="17"/>
      <c r="I2487" s="17"/>
      <c r="J2487" s="17"/>
      <c r="K2487" s="17"/>
      <c r="L2487" s="17"/>
    </row>
    <row r="2488" spans="7:12" x14ac:dyDescent="0.25">
      <c r="G2488" s="17"/>
      <c r="H2488" s="17"/>
      <c r="I2488" s="17"/>
      <c r="J2488" s="17"/>
      <c r="K2488" s="17"/>
      <c r="L2488" s="17"/>
    </row>
    <row r="2489" spans="7:12" x14ac:dyDescent="0.25">
      <c r="G2489" s="17"/>
      <c r="H2489" s="17"/>
      <c r="I2489" s="17"/>
      <c r="J2489" s="17"/>
      <c r="K2489" s="17"/>
      <c r="L2489" s="17"/>
    </row>
    <row r="2490" spans="7:12" x14ac:dyDescent="0.25">
      <c r="G2490" s="17"/>
      <c r="H2490" s="17"/>
      <c r="I2490" s="17"/>
      <c r="J2490" s="17"/>
      <c r="K2490" s="17"/>
      <c r="L2490" s="17"/>
    </row>
    <row r="2491" spans="7:12" x14ac:dyDescent="0.25">
      <c r="G2491" s="17"/>
      <c r="H2491" s="17"/>
      <c r="I2491" s="17"/>
      <c r="J2491" s="17"/>
      <c r="K2491" s="17"/>
      <c r="L2491" s="17"/>
    </row>
    <row r="2492" spans="7:12" x14ac:dyDescent="0.25">
      <c r="G2492" s="17"/>
      <c r="H2492" s="17"/>
      <c r="I2492" s="17"/>
      <c r="J2492" s="17"/>
      <c r="K2492" s="17"/>
      <c r="L2492" s="17"/>
    </row>
    <row r="2493" spans="7:12" x14ac:dyDescent="0.25">
      <c r="G2493" s="17"/>
      <c r="H2493" s="17"/>
      <c r="I2493" s="17"/>
      <c r="J2493" s="17"/>
      <c r="K2493" s="17"/>
      <c r="L2493" s="17"/>
    </row>
    <row r="2494" spans="7:12" x14ac:dyDescent="0.25">
      <c r="G2494" s="17"/>
      <c r="H2494" s="17"/>
      <c r="I2494" s="17"/>
      <c r="J2494" s="17"/>
      <c r="K2494" s="17"/>
      <c r="L2494" s="17"/>
    </row>
    <row r="2495" spans="7:12" x14ac:dyDescent="0.25">
      <c r="G2495" s="17"/>
      <c r="H2495" s="17"/>
      <c r="I2495" s="17"/>
      <c r="J2495" s="17"/>
      <c r="K2495" s="17"/>
      <c r="L2495" s="17"/>
    </row>
    <row r="2496" spans="7:12" x14ac:dyDescent="0.25">
      <c r="G2496" s="17"/>
      <c r="H2496" s="17"/>
      <c r="I2496" s="17"/>
      <c r="J2496" s="17"/>
      <c r="K2496" s="17"/>
      <c r="L2496" s="17"/>
    </row>
    <row r="2497" spans="7:12" x14ac:dyDescent="0.25">
      <c r="G2497" s="17"/>
      <c r="H2497" s="17"/>
      <c r="I2497" s="17"/>
      <c r="J2497" s="17"/>
      <c r="K2497" s="17"/>
      <c r="L2497" s="17"/>
    </row>
    <row r="2498" spans="7:12" x14ac:dyDescent="0.25">
      <c r="G2498" s="17"/>
      <c r="H2498" s="17"/>
      <c r="I2498" s="17"/>
      <c r="J2498" s="17"/>
      <c r="K2498" s="17"/>
      <c r="L2498" s="17"/>
    </row>
    <row r="2499" spans="7:12" x14ac:dyDescent="0.25">
      <c r="G2499" s="17"/>
      <c r="H2499" s="17"/>
      <c r="I2499" s="17"/>
      <c r="J2499" s="17"/>
      <c r="K2499" s="17"/>
      <c r="L2499" s="17"/>
    </row>
    <row r="2500" spans="7:12" x14ac:dyDescent="0.25">
      <c r="G2500" s="17"/>
      <c r="H2500" s="17"/>
      <c r="I2500" s="17"/>
      <c r="J2500" s="17"/>
      <c r="K2500" s="17"/>
      <c r="L2500" s="17"/>
    </row>
    <row r="2501" spans="7:12" x14ac:dyDescent="0.25">
      <c r="G2501" s="17"/>
      <c r="H2501" s="17"/>
      <c r="I2501" s="17"/>
      <c r="J2501" s="17"/>
      <c r="K2501" s="17"/>
      <c r="L2501" s="17"/>
    </row>
    <row r="2502" spans="7:12" x14ac:dyDescent="0.25">
      <c r="G2502" s="17"/>
      <c r="H2502" s="17"/>
      <c r="I2502" s="17"/>
      <c r="J2502" s="17"/>
      <c r="K2502" s="17"/>
      <c r="L2502" s="17"/>
    </row>
    <row r="2503" spans="7:12" x14ac:dyDescent="0.25">
      <c r="G2503" s="17"/>
      <c r="H2503" s="17"/>
      <c r="I2503" s="17"/>
      <c r="J2503" s="17"/>
      <c r="K2503" s="17"/>
      <c r="L2503" s="17"/>
    </row>
    <row r="2504" spans="7:12" x14ac:dyDescent="0.25">
      <c r="G2504" s="17"/>
      <c r="H2504" s="17"/>
      <c r="I2504" s="17"/>
      <c r="J2504" s="17"/>
      <c r="K2504" s="17"/>
      <c r="L2504" s="17"/>
    </row>
    <row r="2505" spans="7:12" x14ac:dyDescent="0.25">
      <c r="G2505" s="17"/>
      <c r="H2505" s="17"/>
      <c r="I2505" s="17"/>
      <c r="J2505" s="17"/>
      <c r="K2505" s="17"/>
      <c r="L2505" s="17"/>
    </row>
    <row r="2506" spans="7:12" x14ac:dyDescent="0.25">
      <c r="G2506" s="17"/>
      <c r="H2506" s="17"/>
      <c r="I2506" s="17"/>
      <c r="J2506" s="17"/>
      <c r="K2506" s="17"/>
      <c r="L2506" s="17"/>
    </row>
    <row r="2507" spans="7:12" x14ac:dyDescent="0.25">
      <c r="G2507" s="17"/>
      <c r="H2507" s="17"/>
      <c r="I2507" s="17"/>
      <c r="J2507" s="17"/>
      <c r="K2507" s="17"/>
      <c r="L2507" s="17"/>
    </row>
    <row r="2508" spans="7:12" x14ac:dyDescent="0.25">
      <c r="G2508" s="17"/>
      <c r="H2508" s="17"/>
      <c r="I2508" s="17"/>
      <c r="J2508" s="17"/>
      <c r="K2508" s="17"/>
      <c r="L2508" s="17"/>
    </row>
    <row r="2509" spans="7:12" x14ac:dyDescent="0.25">
      <c r="G2509" s="17"/>
      <c r="H2509" s="17"/>
      <c r="I2509" s="17"/>
      <c r="J2509" s="17"/>
      <c r="K2509" s="17"/>
      <c r="L2509" s="17"/>
    </row>
    <row r="2510" spans="7:12" x14ac:dyDescent="0.25">
      <c r="G2510" s="17"/>
      <c r="H2510" s="17"/>
      <c r="I2510" s="17"/>
      <c r="J2510" s="17"/>
      <c r="K2510" s="17"/>
      <c r="L2510" s="17"/>
    </row>
    <row r="2511" spans="7:12" x14ac:dyDescent="0.25">
      <c r="G2511" s="17"/>
      <c r="H2511" s="17"/>
      <c r="I2511" s="17"/>
      <c r="J2511" s="17"/>
      <c r="K2511" s="17"/>
      <c r="L2511" s="17"/>
    </row>
    <row r="2512" spans="7:12" x14ac:dyDescent="0.25">
      <c r="G2512" s="17"/>
      <c r="H2512" s="17"/>
      <c r="I2512" s="17"/>
      <c r="J2512" s="17"/>
      <c r="K2512" s="17"/>
      <c r="L2512" s="17"/>
    </row>
    <row r="2513" spans="7:12" x14ac:dyDescent="0.25">
      <c r="G2513" s="17"/>
      <c r="H2513" s="17"/>
      <c r="I2513" s="17"/>
      <c r="J2513" s="17"/>
      <c r="K2513" s="17"/>
      <c r="L2513" s="17"/>
    </row>
    <row r="2514" spans="7:12" x14ac:dyDescent="0.25">
      <c r="G2514" s="17"/>
      <c r="H2514" s="17"/>
      <c r="I2514" s="17"/>
      <c r="J2514" s="17"/>
      <c r="K2514" s="17"/>
      <c r="L2514" s="17"/>
    </row>
    <row r="2515" spans="7:12" x14ac:dyDescent="0.25">
      <c r="G2515" s="17"/>
      <c r="H2515" s="17"/>
      <c r="I2515" s="17"/>
      <c r="J2515" s="17"/>
      <c r="K2515" s="17"/>
      <c r="L2515" s="17"/>
    </row>
    <row r="2516" spans="7:12" x14ac:dyDescent="0.25">
      <c r="G2516" s="17"/>
      <c r="H2516" s="17"/>
      <c r="I2516" s="17"/>
      <c r="J2516" s="17"/>
      <c r="K2516" s="17"/>
      <c r="L2516" s="17"/>
    </row>
    <row r="2517" spans="7:12" x14ac:dyDescent="0.25">
      <c r="G2517" s="17"/>
      <c r="H2517" s="17"/>
      <c r="I2517" s="17"/>
      <c r="J2517" s="17"/>
      <c r="K2517" s="17"/>
      <c r="L2517" s="17"/>
    </row>
    <row r="2518" spans="7:12" x14ac:dyDescent="0.25">
      <c r="G2518" s="17"/>
      <c r="H2518" s="17"/>
      <c r="I2518" s="17"/>
      <c r="J2518" s="17"/>
      <c r="K2518" s="17"/>
      <c r="L2518" s="17"/>
    </row>
    <row r="2519" spans="7:12" x14ac:dyDescent="0.25">
      <c r="G2519" s="17"/>
      <c r="H2519" s="17"/>
      <c r="I2519" s="17"/>
      <c r="J2519" s="17"/>
      <c r="K2519" s="17"/>
      <c r="L2519" s="17"/>
    </row>
    <row r="2520" spans="7:12" x14ac:dyDescent="0.25">
      <c r="G2520" s="17"/>
      <c r="H2520" s="17"/>
      <c r="I2520" s="17"/>
      <c r="J2520" s="17"/>
      <c r="K2520" s="17"/>
      <c r="L2520" s="17"/>
    </row>
    <row r="2521" spans="7:12" x14ac:dyDescent="0.25">
      <c r="G2521" s="17"/>
      <c r="H2521" s="17"/>
      <c r="I2521" s="17"/>
      <c r="J2521" s="17"/>
      <c r="K2521" s="17"/>
      <c r="L2521" s="17"/>
    </row>
    <row r="2522" spans="7:12" x14ac:dyDescent="0.25">
      <c r="G2522" s="17"/>
      <c r="H2522" s="17"/>
      <c r="I2522" s="17"/>
      <c r="J2522" s="17"/>
      <c r="K2522" s="17"/>
      <c r="L2522" s="17"/>
    </row>
    <row r="2523" spans="7:12" x14ac:dyDescent="0.25">
      <c r="G2523" s="17"/>
      <c r="H2523" s="17"/>
      <c r="I2523" s="17"/>
      <c r="J2523" s="17"/>
      <c r="K2523" s="17"/>
      <c r="L2523" s="17"/>
    </row>
    <row r="2524" spans="7:12" x14ac:dyDescent="0.25">
      <c r="G2524" s="17"/>
      <c r="H2524" s="17"/>
      <c r="I2524" s="17"/>
      <c r="J2524" s="17"/>
      <c r="K2524" s="17"/>
      <c r="L2524" s="17"/>
    </row>
    <row r="2525" spans="7:12" x14ac:dyDescent="0.25">
      <c r="G2525" s="17"/>
      <c r="H2525" s="17"/>
      <c r="I2525" s="17"/>
      <c r="J2525" s="17"/>
      <c r="K2525" s="17"/>
      <c r="L2525" s="17"/>
    </row>
    <row r="2526" spans="7:12" x14ac:dyDescent="0.25">
      <c r="G2526" s="17"/>
      <c r="H2526" s="17"/>
      <c r="I2526" s="17"/>
      <c r="J2526" s="17"/>
      <c r="K2526" s="17"/>
      <c r="L2526" s="17"/>
    </row>
    <row r="2527" spans="7:12" x14ac:dyDescent="0.25">
      <c r="G2527" s="17"/>
      <c r="H2527" s="17"/>
      <c r="I2527" s="17"/>
      <c r="J2527" s="17"/>
      <c r="K2527" s="17"/>
      <c r="L2527" s="17"/>
    </row>
    <row r="2528" spans="7:12" x14ac:dyDescent="0.25">
      <c r="G2528" s="17"/>
      <c r="H2528" s="17"/>
      <c r="I2528" s="17"/>
      <c r="J2528" s="17"/>
      <c r="K2528" s="17"/>
      <c r="L2528" s="17"/>
    </row>
    <row r="2529" spans="7:12" x14ac:dyDescent="0.25">
      <c r="G2529" s="17"/>
      <c r="H2529" s="17"/>
      <c r="I2529" s="17"/>
      <c r="J2529" s="17"/>
      <c r="K2529" s="17"/>
      <c r="L2529" s="17"/>
    </row>
    <row r="2530" spans="7:12" x14ac:dyDescent="0.25">
      <c r="G2530" s="17"/>
      <c r="H2530" s="17"/>
      <c r="I2530" s="17"/>
      <c r="J2530" s="17"/>
      <c r="K2530" s="17"/>
      <c r="L2530" s="17"/>
    </row>
    <row r="2531" spans="7:12" x14ac:dyDescent="0.25">
      <c r="G2531" s="17"/>
      <c r="H2531" s="17"/>
      <c r="I2531" s="17"/>
      <c r="J2531" s="17"/>
      <c r="K2531" s="17"/>
      <c r="L2531" s="17"/>
    </row>
    <row r="2532" spans="7:12" x14ac:dyDescent="0.25">
      <c r="G2532" s="17"/>
      <c r="H2532" s="17"/>
      <c r="I2532" s="17"/>
      <c r="J2532" s="17"/>
      <c r="K2532" s="17"/>
      <c r="L2532" s="17"/>
    </row>
    <row r="2533" spans="7:12" x14ac:dyDescent="0.25">
      <c r="G2533" s="17"/>
      <c r="H2533" s="17"/>
      <c r="I2533" s="17"/>
      <c r="J2533" s="17"/>
      <c r="K2533" s="17"/>
      <c r="L2533" s="17"/>
    </row>
    <row r="2534" spans="7:12" x14ac:dyDescent="0.25">
      <c r="G2534" s="17"/>
      <c r="H2534" s="17"/>
      <c r="I2534" s="17"/>
      <c r="J2534" s="17"/>
      <c r="K2534" s="17"/>
      <c r="L2534" s="17"/>
    </row>
    <row r="2535" spans="7:12" x14ac:dyDescent="0.25">
      <c r="G2535" s="17"/>
      <c r="H2535" s="17"/>
      <c r="I2535" s="17"/>
      <c r="J2535" s="17"/>
      <c r="K2535" s="17"/>
      <c r="L2535" s="17"/>
    </row>
    <row r="2536" spans="7:12" x14ac:dyDescent="0.25">
      <c r="G2536" s="17"/>
      <c r="H2536" s="17"/>
      <c r="I2536" s="17"/>
      <c r="J2536" s="17"/>
      <c r="K2536" s="17"/>
      <c r="L2536" s="17"/>
    </row>
    <row r="2537" spans="7:12" x14ac:dyDescent="0.25">
      <c r="G2537" s="17"/>
      <c r="H2537" s="17"/>
      <c r="I2537" s="17"/>
      <c r="J2537" s="17"/>
      <c r="K2537" s="17"/>
      <c r="L2537" s="17"/>
    </row>
    <row r="2538" spans="7:12" x14ac:dyDescent="0.25">
      <c r="G2538" s="17"/>
      <c r="H2538" s="17"/>
      <c r="I2538" s="17"/>
      <c r="J2538" s="17"/>
      <c r="K2538" s="17"/>
      <c r="L2538" s="17"/>
    </row>
    <row r="2539" spans="7:12" x14ac:dyDescent="0.25">
      <c r="G2539" s="17"/>
      <c r="H2539" s="17"/>
      <c r="I2539" s="17"/>
      <c r="J2539" s="17"/>
      <c r="K2539" s="17"/>
      <c r="L2539" s="17"/>
    </row>
    <row r="2540" spans="7:12" x14ac:dyDescent="0.25">
      <c r="G2540" s="17"/>
      <c r="H2540" s="17"/>
      <c r="I2540" s="17"/>
      <c r="J2540" s="17"/>
      <c r="K2540" s="17"/>
      <c r="L2540" s="17"/>
    </row>
    <row r="2541" spans="7:12" x14ac:dyDescent="0.25">
      <c r="G2541" s="17"/>
      <c r="H2541" s="17"/>
      <c r="I2541" s="17"/>
      <c r="J2541" s="17"/>
      <c r="K2541" s="17"/>
      <c r="L2541" s="17"/>
    </row>
    <row r="2542" spans="7:12" x14ac:dyDescent="0.25">
      <c r="G2542" s="17"/>
      <c r="H2542" s="17"/>
      <c r="I2542" s="17"/>
      <c r="J2542" s="17"/>
      <c r="K2542" s="17"/>
      <c r="L2542" s="17"/>
    </row>
    <row r="2543" spans="7:12" x14ac:dyDescent="0.25">
      <c r="G2543" s="17"/>
      <c r="H2543" s="17"/>
      <c r="I2543" s="17"/>
      <c r="J2543" s="17"/>
      <c r="K2543" s="17"/>
      <c r="L2543" s="17"/>
    </row>
    <row r="2544" spans="7:12" x14ac:dyDescent="0.25">
      <c r="G2544" s="17"/>
      <c r="H2544" s="17"/>
      <c r="I2544" s="17"/>
      <c r="J2544" s="17"/>
      <c r="K2544" s="17"/>
      <c r="L2544" s="17"/>
    </row>
    <row r="2545" spans="7:12" x14ac:dyDescent="0.25">
      <c r="G2545" s="17"/>
      <c r="H2545" s="17"/>
      <c r="I2545" s="17"/>
      <c r="J2545" s="17"/>
      <c r="K2545" s="17"/>
      <c r="L2545" s="17"/>
    </row>
    <row r="2546" spans="7:12" x14ac:dyDescent="0.25">
      <c r="G2546" s="17"/>
      <c r="H2546" s="17"/>
      <c r="I2546" s="17"/>
      <c r="J2546" s="17"/>
      <c r="K2546" s="17"/>
      <c r="L2546" s="17"/>
    </row>
    <row r="2547" spans="7:12" x14ac:dyDescent="0.25">
      <c r="G2547" s="17"/>
      <c r="H2547" s="17"/>
      <c r="I2547" s="17"/>
      <c r="J2547" s="17"/>
      <c r="K2547" s="17"/>
      <c r="L2547" s="17"/>
    </row>
    <row r="2548" spans="7:12" x14ac:dyDescent="0.25">
      <c r="G2548" s="17"/>
      <c r="H2548" s="17"/>
      <c r="I2548" s="17"/>
      <c r="J2548" s="17"/>
      <c r="K2548" s="17"/>
      <c r="L2548" s="17"/>
    </row>
    <row r="2549" spans="7:12" x14ac:dyDescent="0.25">
      <c r="G2549" s="17"/>
      <c r="H2549" s="17"/>
      <c r="I2549" s="17"/>
      <c r="J2549" s="17"/>
      <c r="K2549" s="17"/>
      <c r="L2549" s="17"/>
    </row>
    <row r="2550" spans="7:12" x14ac:dyDescent="0.25">
      <c r="G2550" s="17"/>
      <c r="H2550" s="17"/>
      <c r="I2550" s="17"/>
      <c r="J2550" s="17"/>
      <c r="K2550" s="17"/>
      <c r="L2550" s="17"/>
    </row>
    <row r="2551" spans="7:12" x14ac:dyDescent="0.25">
      <c r="G2551" s="17"/>
      <c r="H2551" s="17"/>
      <c r="I2551" s="17"/>
      <c r="J2551" s="17"/>
      <c r="K2551" s="17"/>
      <c r="L2551" s="17"/>
    </row>
    <row r="2552" spans="7:12" x14ac:dyDescent="0.25">
      <c r="G2552" s="17"/>
      <c r="H2552" s="17"/>
      <c r="I2552" s="17"/>
      <c r="J2552" s="17"/>
      <c r="K2552" s="17"/>
      <c r="L2552" s="17"/>
    </row>
    <row r="2553" spans="7:12" x14ac:dyDescent="0.25">
      <c r="G2553" s="17"/>
      <c r="H2553" s="17"/>
      <c r="I2553" s="17"/>
      <c r="J2553" s="17"/>
      <c r="K2553" s="17"/>
      <c r="L2553" s="17"/>
    </row>
    <row r="2554" spans="7:12" x14ac:dyDescent="0.25">
      <c r="G2554" s="17"/>
      <c r="H2554" s="17"/>
      <c r="I2554" s="17"/>
      <c r="J2554" s="17"/>
      <c r="K2554" s="17"/>
      <c r="L2554" s="17"/>
    </row>
    <row r="2555" spans="7:12" x14ac:dyDescent="0.25">
      <c r="G2555" s="17"/>
      <c r="H2555" s="17"/>
      <c r="I2555" s="17"/>
      <c r="J2555" s="17"/>
      <c r="K2555" s="17"/>
      <c r="L2555" s="17"/>
    </row>
    <row r="2556" spans="7:12" x14ac:dyDescent="0.25">
      <c r="G2556" s="17"/>
      <c r="H2556" s="17"/>
      <c r="I2556" s="17"/>
      <c r="J2556" s="17"/>
      <c r="K2556" s="17"/>
      <c r="L2556" s="17"/>
    </row>
    <row r="2557" spans="7:12" x14ac:dyDescent="0.25">
      <c r="G2557" s="17"/>
      <c r="H2557" s="17"/>
      <c r="I2557" s="17"/>
      <c r="J2557" s="17"/>
      <c r="K2557" s="17"/>
      <c r="L2557" s="17"/>
    </row>
    <row r="2558" spans="7:12" x14ac:dyDescent="0.25">
      <c r="G2558" s="17"/>
      <c r="H2558" s="17"/>
      <c r="I2558" s="17"/>
      <c r="J2558" s="17"/>
      <c r="K2558" s="17"/>
      <c r="L2558" s="17"/>
    </row>
    <row r="2559" spans="7:12" x14ac:dyDescent="0.25">
      <c r="G2559" s="17"/>
      <c r="H2559" s="17"/>
      <c r="I2559" s="17"/>
      <c r="J2559" s="17"/>
      <c r="K2559" s="17"/>
      <c r="L2559" s="17"/>
    </row>
    <row r="2560" spans="7:12" x14ac:dyDescent="0.25">
      <c r="G2560" s="17"/>
      <c r="H2560" s="17"/>
      <c r="I2560" s="17"/>
      <c r="J2560" s="17"/>
      <c r="K2560" s="17"/>
      <c r="L2560" s="17"/>
    </row>
    <row r="2561" spans="7:12" x14ac:dyDescent="0.25">
      <c r="G2561" s="17"/>
      <c r="H2561" s="17"/>
      <c r="I2561" s="17"/>
      <c r="J2561" s="17"/>
      <c r="K2561" s="17"/>
      <c r="L2561" s="17"/>
    </row>
    <row r="2562" spans="7:12" x14ac:dyDescent="0.25">
      <c r="G2562" s="17"/>
      <c r="H2562" s="17"/>
      <c r="I2562" s="17"/>
      <c r="J2562" s="17"/>
      <c r="K2562" s="17"/>
      <c r="L2562" s="17"/>
    </row>
    <row r="2563" spans="7:12" x14ac:dyDescent="0.25">
      <c r="G2563" s="17"/>
      <c r="H2563" s="17"/>
      <c r="I2563" s="17"/>
      <c r="J2563" s="17"/>
      <c r="K2563" s="17"/>
      <c r="L2563" s="17"/>
    </row>
    <row r="2564" spans="7:12" x14ac:dyDescent="0.25">
      <c r="G2564" s="17"/>
      <c r="H2564" s="17"/>
      <c r="I2564" s="17"/>
      <c r="J2564" s="17"/>
      <c r="K2564" s="17"/>
      <c r="L2564" s="17"/>
    </row>
    <row r="2565" spans="7:12" x14ac:dyDescent="0.25">
      <c r="G2565" s="17"/>
      <c r="H2565" s="17"/>
      <c r="I2565" s="17"/>
      <c r="J2565" s="17"/>
      <c r="K2565" s="17"/>
      <c r="L2565" s="17"/>
    </row>
    <row r="2566" spans="7:12" x14ac:dyDescent="0.25">
      <c r="G2566" s="17"/>
      <c r="H2566" s="17"/>
      <c r="I2566" s="17"/>
      <c r="J2566" s="17"/>
      <c r="K2566" s="17"/>
      <c r="L2566" s="17"/>
    </row>
    <row r="2567" spans="7:12" x14ac:dyDescent="0.25">
      <c r="G2567" s="17"/>
      <c r="H2567" s="17"/>
      <c r="I2567" s="17"/>
      <c r="J2567" s="17"/>
      <c r="K2567" s="17"/>
      <c r="L2567" s="17"/>
    </row>
    <row r="2568" spans="7:12" x14ac:dyDescent="0.25">
      <c r="G2568" s="17"/>
      <c r="H2568" s="17"/>
      <c r="I2568" s="17"/>
      <c r="J2568" s="17"/>
      <c r="K2568" s="17"/>
      <c r="L2568" s="17"/>
    </row>
    <row r="2569" spans="7:12" x14ac:dyDescent="0.25">
      <c r="G2569" s="17"/>
      <c r="H2569" s="17"/>
      <c r="I2569" s="17"/>
      <c r="J2569" s="17"/>
      <c r="K2569" s="17"/>
      <c r="L2569" s="17"/>
    </row>
    <row r="2570" spans="7:12" x14ac:dyDescent="0.25">
      <c r="G2570" s="17"/>
      <c r="H2570" s="17"/>
      <c r="I2570" s="17"/>
      <c r="J2570" s="17"/>
      <c r="K2570" s="17"/>
      <c r="L2570" s="17"/>
    </row>
    <row r="2571" spans="7:12" x14ac:dyDescent="0.25">
      <c r="G2571" s="17"/>
      <c r="H2571" s="17"/>
      <c r="I2571" s="17"/>
      <c r="J2571" s="17"/>
      <c r="K2571" s="17"/>
      <c r="L2571" s="17"/>
    </row>
    <row r="2572" spans="7:12" x14ac:dyDescent="0.25">
      <c r="G2572" s="17"/>
      <c r="H2572" s="17"/>
      <c r="I2572" s="17"/>
      <c r="J2572" s="17"/>
      <c r="K2572" s="17"/>
      <c r="L2572" s="17"/>
    </row>
    <row r="2573" spans="7:12" x14ac:dyDescent="0.25">
      <c r="G2573" s="17"/>
      <c r="H2573" s="17"/>
      <c r="I2573" s="17"/>
      <c r="J2573" s="17"/>
      <c r="K2573" s="17"/>
      <c r="L2573" s="17"/>
    </row>
    <row r="2574" spans="7:12" x14ac:dyDescent="0.25">
      <c r="G2574" s="17"/>
      <c r="H2574" s="17"/>
      <c r="I2574" s="17"/>
      <c r="J2574" s="17"/>
      <c r="K2574" s="17"/>
      <c r="L2574" s="17"/>
    </row>
    <row r="2575" spans="7:12" x14ac:dyDescent="0.25">
      <c r="G2575" s="17"/>
      <c r="H2575" s="17"/>
      <c r="I2575" s="17"/>
      <c r="J2575" s="17"/>
      <c r="K2575" s="17"/>
      <c r="L2575" s="17"/>
    </row>
    <row r="2576" spans="7:12" x14ac:dyDescent="0.25">
      <c r="G2576" s="17"/>
      <c r="H2576" s="17"/>
      <c r="I2576" s="17"/>
      <c r="J2576" s="17"/>
      <c r="K2576" s="17"/>
      <c r="L2576" s="17"/>
    </row>
    <row r="2577" spans="7:12" x14ac:dyDescent="0.25">
      <c r="G2577" s="17"/>
      <c r="H2577" s="17"/>
      <c r="I2577" s="17"/>
      <c r="J2577" s="17"/>
      <c r="K2577" s="17"/>
      <c r="L2577" s="17"/>
    </row>
    <row r="2578" spans="7:12" x14ac:dyDescent="0.25">
      <c r="G2578" s="17"/>
      <c r="H2578" s="17"/>
      <c r="I2578" s="17"/>
      <c r="J2578" s="17"/>
      <c r="K2578" s="17"/>
      <c r="L2578" s="17"/>
    </row>
    <row r="2579" spans="7:12" x14ac:dyDescent="0.25">
      <c r="G2579" s="17"/>
      <c r="H2579" s="17"/>
      <c r="I2579" s="17"/>
      <c r="J2579" s="17"/>
      <c r="K2579" s="17"/>
      <c r="L2579" s="17"/>
    </row>
    <row r="2580" spans="7:12" x14ac:dyDescent="0.25">
      <c r="G2580" s="17"/>
      <c r="H2580" s="17"/>
      <c r="I2580" s="17"/>
      <c r="J2580" s="17"/>
      <c r="K2580" s="17"/>
      <c r="L2580" s="17"/>
    </row>
    <row r="2581" spans="7:12" x14ac:dyDescent="0.25">
      <c r="G2581" s="17"/>
      <c r="H2581" s="17"/>
      <c r="I2581" s="17"/>
      <c r="J2581" s="17"/>
      <c r="K2581" s="17"/>
      <c r="L2581" s="17"/>
    </row>
    <row r="2582" spans="7:12" x14ac:dyDescent="0.25">
      <c r="G2582" s="17"/>
      <c r="H2582" s="17"/>
      <c r="I2582" s="17"/>
      <c r="J2582" s="17"/>
      <c r="K2582" s="17"/>
      <c r="L2582" s="17"/>
    </row>
    <row r="2583" spans="7:12" x14ac:dyDescent="0.25">
      <c r="G2583" s="17"/>
      <c r="H2583" s="17"/>
      <c r="I2583" s="17"/>
      <c r="J2583" s="17"/>
      <c r="K2583" s="17"/>
      <c r="L2583" s="17"/>
    </row>
    <row r="2584" spans="7:12" x14ac:dyDescent="0.25">
      <c r="G2584" s="17"/>
      <c r="H2584" s="17"/>
      <c r="I2584" s="17"/>
      <c r="J2584" s="17"/>
      <c r="K2584" s="17"/>
      <c r="L2584" s="17"/>
    </row>
    <row r="2585" spans="7:12" x14ac:dyDescent="0.25">
      <c r="G2585" s="17"/>
      <c r="H2585" s="17"/>
      <c r="I2585" s="17"/>
      <c r="J2585" s="17"/>
      <c r="K2585" s="17"/>
      <c r="L2585" s="17"/>
    </row>
    <row r="2586" spans="7:12" x14ac:dyDescent="0.25">
      <c r="G2586" s="17"/>
      <c r="H2586" s="17"/>
      <c r="I2586" s="17"/>
      <c r="J2586" s="17"/>
      <c r="K2586" s="17"/>
      <c r="L2586" s="17"/>
    </row>
    <row r="2587" spans="7:12" x14ac:dyDescent="0.25">
      <c r="G2587" s="17"/>
      <c r="H2587" s="17"/>
      <c r="I2587" s="17"/>
      <c r="J2587" s="17"/>
      <c r="K2587" s="17"/>
      <c r="L2587" s="17"/>
    </row>
    <row r="2588" spans="7:12" x14ac:dyDescent="0.25">
      <c r="G2588" s="17"/>
      <c r="H2588" s="17"/>
      <c r="I2588" s="17"/>
      <c r="J2588" s="17"/>
      <c r="K2588" s="17"/>
      <c r="L2588" s="17"/>
    </row>
    <row r="2589" spans="7:12" x14ac:dyDescent="0.25">
      <c r="G2589" s="17"/>
      <c r="H2589" s="17"/>
      <c r="I2589" s="17"/>
      <c r="J2589" s="17"/>
      <c r="K2589" s="17"/>
      <c r="L2589" s="17"/>
    </row>
    <row r="2590" spans="7:12" x14ac:dyDescent="0.25">
      <c r="G2590" s="17"/>
      <c r="H2590" s="17"/>
      <c r="I2590" s="17"/>
      <c r="J2590" s="17"/>
      <c r="K2590" s="17"/>
      <c r="L2590" s="17"/>
    </row>
    <row r="2591" spans="7:12" x14ac:dyDescent="0.25">
      <c r="G2591" s="17"/>
      <c r="H2591" s="17"/>
      <c r="I2591" s="17"/>
      <c r="J2591" s="17"/>
      <c r="K2591" s="17"/>
      <c r="L2591" s="17"/>
    </row>
    <row r="2592" spans="7:12" x14ac:dyDescent="0.25">
      <c r="G2592" s="17"/>
      <c r="H2592" s="17"/>
      <c r="I2592" s="17"/>
      <c r="J2592" s="17"/>
      <c r="K2592" s="17"/>
      <c r="L2592" s="17"/>
    </row>
    <row r="2593" spans="7:12" x14ac:dyDescent="0.25">
      <c r="G2593" s="17"/>
      <c r="H2593" s="17"/>
      <c r="I2593" s="17"/>
      <c r="J2593" s="17"/>
      <c r="K2593" s="17"/>
      <c r="L2593" s="17"/>
    </row>
    <row r="2594" spans="7:12" x14ac:dyDescent="0.25">
      <c r="G2594" s="17"/>
      <c r="H2594" s="17"/>
      <c r="I2594" s="17"/>
      <c r="J2594" s="17"/>
      <c r="K2594" s="17"/>
      <c r="L2594" s="17"/>
    </row>
    <row r="2595" spans="7:12" x14ac:dyDescent="0.25">
      <c r="G2595" s="17"/>
      <c r="H2595" s="17"/>
      <c r="I2595" s="17"/>
      <c r="J2595" s="17"/>
      <c r="K2595" s="17"/>
      <c r="L2595" s="17"/>
    </row>
    <row r="2596" spans="7:12" x14ac:dyDescent="0.25">
      <c r="G2596" s="17"/>
      <c r="H2596" s="17"/>
      <c r="I2596" s="17"/>
      <c r="J2596" s="17"/>
      <c r="K2596" s="17"/>
      <c r="L2596" s="17"/>
    </row>
    <row r="2597" spans="7:12" x14ac:dyDescent="0.25">
      <c r="G2597" s="17"/>
      <c r="H2597" s="17"/>
      <c r="I2597" s="17"/>
      <c r="J2597" s="17"/>
      <c r="K2597" s="17"/>
      <c r="L2597" s="17"/>
    </row>
    <row r="2598" spans="7:12" x14ac:dyDescent="0.25">
      <c r="G2598" s="17"/>
      <c r="H2598" s="17"/>
      <c r="I2598" s="17"/>
      <c r="J2598" s="17"/>
      <c r="K2598" s="17"/>
      <c r="L2598" s="17"/>
    </row>
    <row r="2599" spans="7:12" x14ac:dyDescent="0.25">
      <c r="G2599" s="17"/>
      <c r="H2599" s="17"/>
      <c r="I2599" s="17"/>
      <c r="J2599" s="17"/>
      <c r="K2599" s="17"/>
      <c r="L2599" s="17"/>
    </row>
    <row r="2600" spans="7:12" x14ac:dyDescent="0.25">
      <c r="G2600" s="17"/>
      <c r="H2600" s="17"/>
      <c r="I2600" s="17"/>
      <c r="J2600" s="17"/>
      <c r="K2600" s="17"/>
      <c r="L2600" s="17"/>
    </row>
    <row r="2601" spans="7:12" x14ac:dyDescent="0.25">
      <c r="G2601" s="17"/>
      <c r="H2601" s="17"/>
      <c r="I2601" s="17"/>
      <c r="J2601" s="17"/>
      <c r="K2601" s="17"/>
      <c r="L2601" s="17"/>
    </row>
    <row r="2602" spans="7:12" x14ac:dyDescent="0.25">
      <c r="G2602" s="17"/>
      <c r="H2602" s="17"/>
      <c r="I2602" s="17"/>
      <c r="J2602" s="17"/>
      <c r="K2602" s="17"/>
      <c r="L2602" s="17"/>
    </row>
    <row r="2603" spans="7:12" x14ac:dyDescent="0.25">
      <c r="G2603" s="17"/>
      <c r="H2603" s="17"/>
      <c r="I2603" s="17"/>
      <c r="J2603" s="17"/>
      <c r="K2603" s="17"/>
      <c r="L2603" s="17"/>
    </row>
    <row r="2604" spans="7:12" x14ac:dyDescent="0.25">
      <c r="G2604" s="17"/>
      <c r="H2604" s="17"/>
      <c r="I2604" s="17"/>
      <c r="J2604" s="17"/>
      <c r="K2604" s="17"/>
      <c r="L2604" s="17"/>
    </row>
    <row r="2605" spans="7:12" x14ac:dyDescent="0.25">
      <c r="G2605" s="17"/>
      <c r="H2605" s="17"/>
      <c r="I2605" s="17"/>
      <c r="J2605" s="17"/>
      <c r="K2605" s="17"/>
      <c r="L2605" s="17"/>
    </row>
    <row r="2606" spans="7:12" x14ac:dyDescent="0.25">
      <c r="G2606" s="17"/>
      <c r="H2606" s="17"/>
      <c r="I2606" s="17"/>
      <c r="J2606" s="17"/>
      <c r="K2606" s="17"/>
      <c r="L2606" s="17"/>
    </row>
    <row r="2607" spans="7:12" x14ac:dyDescent="0.25">
      <c r="G2607" s="17"/>
      <c r="H2607" s="17"/>
      <c r="I2607" s="17"/>
      <c r="J2607" s="17"/>
      <c r="K2607" s="17"/>
      <c r="L2607" s="17"/>
    </row>
    <row r="2608" spans="7:12" x14ac:dyDescent="0.25">
      <c r="G2608" s="17"/>
      <c r="H2608" s="17"/>
      <c r="I2608" s="17"/>
      <c r="J2608" s="17"/>
      <c r="K2608" s="17"/>
      <c r="L2608" s="17"/>
    </row>
    <row r="2609" spans="7:12" x14ac:dyDescent="0.25">
      <c r="G2609" s="17"/>
      <c r="H2609" s="17"/>
      <c r="I2609" s="17"/>
      <c r="J2609" s="17"/>
      <c r="K2609" s="17"/>
      <c r="L2609" s="17"/>
    </row>
    <row r="2610" spans="7:12" x14ac:dyDescent="0.25">
      <c r="G2610" s="17"/>
      <c r="H2610" s="17"/>
      <c r="I2610" s="17"/>
      <c r="J2610" s="17"/>
      <c r="K2610" s="17"/>
      <c r="L2610" s="17"/>
    </row>
    <row r="2611" spans="7:12" x14ac:dyDescent="0.25">
      <c r="G2611" s="17"/>
      <c r="H2611" s="17"/>
      <c r="I2611" s="17"/>
      <c r="J2611" s="17"/>
      <c r="K2611" s="17"/>
      <c r="L2611" s="17"/>
    </row>
    <row r="2612" spans="7:12" x14ac:dyDescent="0.25">
      <c r="G2612" s="17"/>
      <c r="H2612" s="17"/>
      <c r="I2612" s="17"/>
      <c r="J2612" s="17"/>
      <c r="K2612" s="17"/>
      <c r="L2612" s="17"/>
    </row>
    <row r="2613" spans="7:12" x14ac:dyDescent="0.25">
      <c r="G2613" s="17"/>
      <c r="H2613" s="17"/>
      <c r="I2613" s="17"/>
      <c r="J2613" s="17"/>
      <c r="K2613" s="17"/>
      <c r="L2613" s="17"/>
    </row>
    <row r="2614" spans="7:12" x14ac:dyDescent="0.25">
      <c r="G2614" s="17"/>
      <c r="H2614" s="17"/>
      <c r="I2614" s="17"/>
      <c r="J2614" s="17"/>
      <c r="K2614" s="17"/>
      <c r="L2614" s="17"/>
    </row>
    <row r="2615" spans="7:12" x14ac:dyDescent="0.25">
      <c r="G2615" s="17"/>
      <c r="H2615" s="17"/>
      <c r="I2615" s="17"/>
      <c r="J2615" s="17"/>
      <c r="K2615" s="17"/>
      <c r="L2615" s="17"/>
    </row>
    <row r="2616" spans="7:12" x14ac:dyDescent="0.25">
      <c r="G2616" s="17"/>
      <c r="H2616" s="17"/>
      <c r="I2616" s="17"/>
      <c r="J2616" s="17"/>
      <c r="K2616" s="17"/>
      <c r="L2616" s="17"/>
    </row>
    <row r="2617" spans="7:12" x14ac:dyDescent="0.25">
      <c r="G2617" s="17"/>
      <c r="H2617" s="17"/>
      <c r="I2617" s="17"/>
      <c r="J2617" s="17"/>
      <c r="K2617" s="17"/>
      <c r="L2617" s="17"/>
    </row>
    <row r="2618" spans="7:12" x14ac:dyDescent="0.25">
      <c r="G2618" s="17"/>
      <c r="H2618" s="17"/>
      <c r="I2618" s="17"/>
      <c r="J2618" s="17"/>
      <c r="K2618" s="17"/>
      <c r="L2618" s="17"/>
    </row>
    <row r="2619" spans="7:12" x14ac:dyDescent="0.25">
      <c r="G2619" s="17"/>
      <c r="H2619" s="17"/>
      <c r="I2619" s="17"/>
      <c r="J2619" s="17"/>
      <c r="K2619" s="17"/>
      <c r="L2619" s="17"/>
    </row>
    <row r="2620" spans="7:12" x14ac:dyDescent="0.25">
      <c r="G2620" s="17"/>
      <c r="H2620" s="17"/>
      <c r="I2620" s="17"/>
      <c r="J2620" s="17"/>
      <c r="K2620" s="17"/>
      <c r="L2620" s="17"/>
    </row>
    <row r="2621" spans="7:12" x14ac:dyDescent="0.25">
      <c r="G2621" s="17"/>
      <c r="H2621" s="17"/>
      <c r="I2621" s="17"/>
      <c r="J2621" s="17"/>
      <c r="K2621" s="17"/>
      <c r="L2621" s="17"/>
    </row>
    <row r="2622" spans="7:12" x14ac:dyDescent="0.25">
      <c r="G2622" s="17"/>
      <c r="H2622" s="17"/>
      <c r="I2622" s="17"/>
      <c r="J2622" s="17"/>
      <c r="K2622" s="17"/>
      <c r="L2622" s="17"/>
    </row>
    <row r="2623" spans="7:12" x14ac:dyDescent="0.25">
      <c r="G2623" s="17"/>
      <c r="H2623" s="17"/>
      <c r="I2623" s="17"/>
      <c r="J2623" s="17"/>
      <c r="K2623" s="17"/>
      <c r="L2623" s="17"/>
    </row>
    <row r="2624" spans="7:12" x14ac:dyDescent="0.25">
      <c r="G2624" s="17"/>
      <c r="H2624" s="17"/>
      <c r="I2624" s="17"/>
      <c r="J2624" s="17"/>
      <c r="K2624" s="17"/>
      <c r="L2624" s="17"/>
    </row>
    <row r="2625" spans="7:12" x14ac:dyDescent="0.25">
      <c r="G2625" s="17"/>
      <c r="H2625" s="17"/>
      <c r="I2625" s="17"/>
      <c r="J2625" s="17"/>
      <c r="K2625" s="17"/>
      <c r="L2625" s="17"/>
    </row>
    <row r="2626" spans="7:12" x14ac:dyDescent="0.25">
      <c r="G2626" s="17"/>
      <c r="H2626" s="17"/>
      <c r="I2626" s="17"/>
      <c r="J2626" s="17"/>
      <c r="K2626" s="17"/>
      <c r="L2626" s="17"/>
    </row>
    <row r="2627" spans="7:12" x14ac:dyDescent="0.25">
      <c r="G2627" s="17"/>
      <c r="H2627" s="17"/>
      <c r="I2627" s="17"/>
      <c r="J2627" s="17"/>
      <c r="K2627" s="17"/>
      <c r="L2627" s="17"/>
    </row>
    <row r="2628" spans="7:12" x14ac:dyDescent="0.25">
      <c r="G2628" s="17"/>
      <c r="H2628" s="17"/>
      <c r="I2628" s="17"/>
      <c r="J2628" s="17"/>
      <c r="K2628" s="17"/>
      <c r="L2628" s="17"/>
    </row>
    <row r="2629" spans="7:12" x14ac:dyDescent="0.25">
      <c r="G2629" s="17"/>
      <c r="H2629" s="17"/>
      <c r="I2629" s="17"/>
      <c r="J2629" s="17"/>
      <c r="K2629" s="17"/>
      <c r="L2629" s="17"/>
    </row>
    <row r="2630" spans="7:12" x14ac:dyDescent="0.25">
      <c r="G2630" s="17"/>
      <c r="H2630" s="17"/>
      <c r="I2630" s="17"/>
      <c r="J2630" s="17"/>
      <c r="K2630" s="17"/>
      <c r="L2630" s="17"/>
    </row>
    <row r="2631" spans="7:12" x14ac:dyDescent="0.25">
      <c r="G2631" s="17"/>
      <c r="H2631" s="17"/>
      <c r="I2631" s="17"/>
      <c r="J2631" s="17"/>
      <c r="K2631" s="17"/>
      <c r="L2631" s="17"/>
    </row>
    <row r="2632" spans="7:12" x14ac:dyDescent="0.25">
      <c r="G2632" s="17"/>
      <c r="H2632" s="17"/>
      <c r="I2632" s="17"/>
      <c r="J2632" s="17"/>
      <c r="K2632" s="17"/>
      <c r="L2632" s="17"/>
    </row>
    <row r="2633" spans="7:12" x14ac:dyDescent="0.25">
      <c r="G2633" s="17"/>
      <c r="H2633" s="17"/>
      <c r="I2633" s="17"/>
      <c r="J2633" s="17"/>
      <c r="K2633" s="17"/>
      <c r="L2633" s="17"/>
    </row>
    <row r="2634" spans="7:12" x14ac:dyDescent="0.25">
      <c r="G2634" s="17"/>
      <c r="H2634" s="17"/>
      <c r="I2634" s="17"/>
      <c r="J2634" s="17"/>
      <c r="K2634" s="17"/>
      <c r="L2634" s="17"/>
    </row>
    <row r="2635" spans="7:12" x14ac:dyDescent="0.25">
      <c r="G2635" s="17"/>
      <c r="H2635" s="17"/>
      <c r="I2635" s="17"/>
      <c r="J2635" s="17"/>
      <c r="K2635" s="17"/>
      <c r="L2635" s="17"/>
    </row>
    <row r="2636" spans="7:12" x14ac:dyDescent="0.25">
      <c r="G2636" s="17"/>
      <c r="H2636" s="17"/>
      <c r="I2636" s="17"/>
      <c r="J2636" s="17"/>
      <c r="K2636" s="17"/>
      <c r="L2636" s="17"/>
    </row>
    <row r="2637" spans="7:12" x14ac:dyDescent="0.25">
      <c r="G2637" s="17"/>
      <c r="H2637" s="17"/>
      <c r="I2637" s="17"/>
      <c r="J2637" s="17"/>
      <c r="K2637" s="17"/>
      <c r="L2637" s="17"/>
    </row>
    <row r="2638" spans="7:12" x14ac:dyDescent="0.25">
      <c r="G2638" s="17"/>
      <c r="H2638" s="17"/>
      <c r="I2638" s="17"/>
      <c r="J2638" s="17"/>
      <c r="K2638" s="17"/>
      <c r="L2638" s="17"/>
    </row>
    <row r="2639" spans="7:12" x14ac:dyDescent="0.25">
      <c r="G2639" s="17"/>
      <c r="H2639" s="17"/>
      <c r="I2639" s="17"/>
      <c r="J2639" s="17"/>
      <c r="K2639" s="17"/>
      <c r="L2639" s="17"/>
    </row>
    <row r="2640" spans="7:12" x14ac:dyDescent="0.25">
      <c r="G2640" s="17"/>
      <c r="H2640" s="17"/>
      <c r="I2640" s="17"/>
      <c r="J2640" s="17"/>
      <c r="K2640" s="17"/>
      <c r="L2640" s="17"/>
    </row>
    <row r="2641" spans="7:12" x14ac:dyDescent="0.25">
      <c r="G2641" s="17"/>
      <c r="H2641" s="17"/>
      <c r="I2641" s="17"/>
      <c r="J2641" s="17"/>
      <c r="K2641" s="17"/>
      <c r="L2641" s="17"/>
    </row>
    <row r="2642" spans="7:12" x14ac:dyDescent="0.25">
      <c r="G2642" s="17"/>
      <c r="H2642" s="17"/>
      <c r="I2642" s="17"/>
      <c r="J2642" s="17"/>
      <c r="K2642" s="17"/>
      <c r="L2642" s="17"/>
    </row>
    <row r="2643" spans="7:12" x14ac:dyDescent="0.25">
      <c r="G2643" s="17"/>
      <c r="H2643" s="17"/>
      <c r="I2643" s="17"/>
      <c r="J2643" s="17"/>
      <c r="K2643" s="17"/>
      <c r="L2643" s="17"/>
    </row>
    <row r="2644" spans="7:12" x14ac:dyDescent="0.25">
      <c r="G2644" s="17"/>
      <c r="H2644" s="17"/>
      <c r="I2644" s="17"/>
      <c r="J2644" s="17"/>
      <c r="K2644" s="17"/>
      <c r="L2644" s="17"/>
    </row>
    <row r="2645" spans="7:12" x14ac:dyDescent="0.25">
      <c r="G2645" s="17"/>
      <c r="H2645" s="17"/>
      <c r="I2645" s="17"/>
      <c r="J2645" s="17"/>
      <c r="K2645" s="17"/>
      <c r="L2645" s="17"/>
    </row>
    <row r="2646" spans="7:12" x14ac:dyDescent="0.25">
      <c r="G2646" s="17"/>
      <c r="H2646" s="17"/>
      <c r="I2646" s="17"/>
      <c r="J2646" s="17"/>
      <c r="K2646" s="17"/>
      <c r="L2646" s="17"/>
    </row>
    <row r="2647" spans="7:12" x14ac:dyDescent="0.25">
      <c r="G2647" s="17"/>
      <c r="H2647" s="17"/>
      <c r="I2647" s="17"/>
      <c r="J2647" s="17"/>
      <c r="K2647" s="17"/>
      <c r="L2647" s="17"/>
    </row>
    <row r="2648" spans="7:12" x14ac:dyDescent="0.25">
      <c r="G2648" s="17"/>
      <c r="H2648" s="17"/>
      <c r="I2648" s="17"/>
      <c r="J2648" s="17"/>
      <c r="K2648" s="17"/>
      <c r="L2648" s="17"/>
    </row>
    <row r="2649" spans="7:12" x14ac:dyDescent="0.25">
      <c r="G2649" s="17"/>
      <c r="H2649" s="17"/>
      <c r="I2649" s="17"/>
      <c r="J2649" s="17"/>
      <c r="K2649" s="17"/>
      <c r="L2649" s="17"/>
    </row>
    <row r="2650" spans="7:12" x14ac:dyDescent="0.25">
      <c r="G2650" s="17"/>
      <c r="H2650" s="17"/>
      <c r="I2650" s="17"/>
      <c r="J2650" s="17"/>
      <c r="K2650" s="17"/>
      <c r="L2650" s="17"/>
    </row>
    <row r="2651" spans="7:12" x14ac:dyDescent="0.25">
      <c r="G2651" s="17"/>
      <c r="H2651" s="17"/>
      <c r="I2651" s="17"/>
      <c r="J2651" s="17"/>
      <c r="K2651" s="17"/>
      <c r="L2651" s="17"/>
    </row>
    <row r="2652" spans="7:12" x14ac:dyDescent="0.25">
      <c r="G2652" s="17"/>
      <c r="H2652" s="17"/>
      <c r="I2652" s="17"/>
      <c r="J2652" s="17"/>
      <c r="K2652" s="17"/>
      <c r="L2652" s="17"/>
    </row>
    <row r="2653" spans="7:12" x14ac:dyDescent="0.25">
      <c r="G2653" s="17"/>
      <c r="H2653" s="17"/>
      <c r="I2653" s="17"/>
      <c r="J2653" s="17"/>
      <c r="K2653" s="17"/>
      <c r="L2653" s="17"/>
    </row>
    <row r="2654" spans="7:12" x14ac:dyDescent="0.25">
      <c r="G2654" s="17"/>
      <c r="H2654" s="17"/>
      <c r="I2654" s="17"/>
      <c r="J2654" s="17"/>
      <c r="K2654" s="17"/>
      <c r="L2654" s="17"/>
    </row>
    <row r="2655" spans="7:12" x14ac:dyDescent="0.25">
      <c r="G2655" s="17"/>
      <c r="H2655" s="17"/>
      <c r="I2655" s="17"/>
      <c r="J2655" s="17"/>
      <c r="K2655" s="17"/>
      <c r="L2655" s="17"/>
    </row>
    <row r="2656" spans="7:12" x14ac:dyDescent="0.25">
      <c r="G2656" s="17"/>
      <c r="H2656" s="17"/>
      <c r="I2656" s="17"/>
      <c r="J2656" s="17"/>
      <c r="K2656" s="17"/>
      <c r="L2656" s="17"/>
    </row>
    <row r="2657" spans="7:12" x14ac:dyDescent="0.25">
      <c r="G2657" s="17"/>
      <c r="H2657" s="17"/>
      <c r="I2657" s="17"/>
      <c r="J2657" s="17"/>
      <c r="K2657" s="17"/>
      <c r="L2657" s="17"/>
    </row>
    <row r="2658" spans="7:12" x14ac:dyDescent="0.25">
      <c r="G2658" s="17"/>
      <c r="H2658" s="17"/>
      <c r="I2658" s="17"/>
      <c r="J2658" s="17"/>
      <c r="K2658" s="17"/>
      <c r="L2658" s="17"/>
    </row>
    <row r="2659" spans="7:12" x14ac:dyDescent="0.25">
      <c r="G2659" s="17"/>
      <c r="H2659" s="17"/>
      <c r="I2659" s="17"/>
      <c r="J2659" s="17"/>
      <c r="K2659" s="17"/>
      <c r="L2659" s="17"/>
    </row>
    <row r="2660" spans="7:12" x14ac:dyDescent="0.25">
      <c r="G2660" s="17"/>
      <c r="H2660" s="17"/>
      <c r="I2660" s="17"/>
      <c r="J2660" s="17"/>
      <c r="K2660" s="17"/>
      <c r="L2660" s="17"/>
    </row>
    <row r="2661" spans="7:12" x14ac:dyDescent="0.25">
      <c r="G2661" s="17"/>
      <c r="H2661" s="17"/>
      <c r="I2661" s="17"/>
      <c r="J2661" s="17"/>
      <c r="K2661" s="17"/>
      <c r="L2661" s="17"/>
    </row>
    <row r="2662" spans="7:12" x14ac:dyDescent="0.25">
      <c r="G2662" s="17"/>
      <c r="H2662" s="17"/>
      <c r="I2662" s="17"/>
      <c r="J2662" s="17"/>
      <c r="K2662" s="17"/>
      <c r="L2662" s="17"/>
    </row>
    <row r="2663" spans="7:12" x14ac:dyDescent="0.25">
      <c r="G2663" s="17"/>
      <c r="H2663" s="17"/>
      <c r="I2663" s="17"/>
      <c r="J2663" s="17"/>
      <c r="K2663" s="17"/>
      <c r="L2663" s="17"/>
    </row>
    <row r="2664" spans="7:12" x14ac:dyDescent="0.25">
      <c r="G2664" s="17"/>
      <c r="H2664" s="17"/>
      <c r="I2664" s="17"/>
      <c r="J2664" s="17"/>
      <c r="K2664" s="17"/>
      <c r="L2664" s="17"/>
    </row>
    <row r="2665" spans="7:12" x14ac:dyDescent="0.25">
      <c r="G2665" s="17"/>
      <c r="H2665" s="17"/>
      <c r="I2665" s="17"/>
      <c r="J2665" s="17"/>
      <c r="K2665" s="17"/>
      <c r="L2665" s="17"/>
    </row>
    <row r="2666" spans="7:12" x14ac:dyDescent="0.25">
      <c r="G2666" s="17"/>
      <c r="H2666" s="17"/>
      <c r="I2666" s="17"/>
      <c r="J2666" s="17"/>
      <c r="K2666" s="17"/>
      <c r="L2666" s="17"/>
    </row>
    <row r="2667" spans="7:12" x14ac:dyDescent="0.25">
      <c r="G2667" s="17"/>
      <c r="H2667" s="17"/>
      <c r="I2667" s="17"/>
      <c r="J2667" s="17"/>
      <c r="K2667" s="17"/>
      <c r="L2667" s="17"/>
    </row>
    <row r="2668" spans="7:12" x14ac:dyDescent="0.25">
      <c r="G2668" s="17"/>
      <c r="H2668" s="17"/>
      <c r="I2668" s="17"/>
      <c r="J2668" s="17"/>
      <c r="K2668" s="17"/>
      <c r="L2668" s="17"/>
    </row>
    <row r="2669" spans="7:12" x14ac:dyDescent="0.25">
      <c r="G2669" s="17"/>
      <c r="H2669" s="17"/>
      <c r="I2669" s="17"/>
      <c r="J2669" s="17"/>
      <c r="K2669" s="17"/>
      <c r="L2669" s="17"/>
    </row>
    <row r="2670" spans="7:12" x14ac:dyDescent="0.25">
      <c r="G2670" s="17"/>
      <c r="H2670" s="17"/>
      <c r="I2670" s="17"/>
      <c r="J2670" s="17"/>
      <c r="K2670" s="17"/>
      <c r="L2670" s="17"/>
    </row>
    <row r="2671" spans="7:12" x14ac:dyDescent="0.25">
      <c r="G2671" s="17"/>
      <c r="H2671" s="17"/>
      <c r="I2671" s="17"/>
      <c r="J2671" s="17"/>
      <c r="K2671" s="17"/>
      <c r="L2671" s="17"/>
    </row>
    <row r="2672" spans="7:12" x14ac:dyDescent="0.25">
      <c r="G2672" s="17"/>
      <c r="H2672" s="17"/>
      <c r="I2672" s="17"/>
      <c r="J2672" s="17"/>
      <c r="K2672" s="17"/>
      <c r="L2672" s="17"/>
    </row>
    <row r="2673" spans="7:12" x14ac:dyDescent="0.25">
      <c r="G2673" s="17"/>
      <c r="H2673" s="17"/>
      <c r="I2673" s="17"/>
      <c r="J2673" s="17"/>
      <c r="K2673" s="17"/>
      <c r="L2673" s="17"/>
    </row>
    <row r="2674" spans="7:12" x14ac:dyDescent="0.25">
      <c r="G2674" s="17"/>
      <c r="H2674" s="17"/>
      <c r="I2674" s="17"/>
      <c r="J2674" s="17"/>
      <c r="K2674" s="17"/>
      <c r="L2674" s="17"/>
    </row>
    <row r="2675" spans="7:12" x14ac:dyDescent="0.25">
      <c r="G2675" s="17"/>
      <c r="H2675" s="17"/>
      <c r="I2675" s="17"/>
      <c r="J2675" s="17"/>
      <c r="K2675" s="17"/>
      <c r="L2675" s="17"/>
    </row>
    <row r="2676" spans="7:12" x14ac:dyDescent="0.25">
      <c r="G2676" s="17"/>
      <c r="H2676" s="17"/>
      <c r="I2676" s="17"/>
      <c r="J2676" s="17"/>
      <c r="K2676" s="17"/>
      <c r="L2676" s="17"/>
    </row>
    <row r="2677" spans="7:12" x14ac:dyDescent="0.25">
      <c r="G2677" s="17"/>
      <c r="H2677" s="17"/>
      <c r="I2677" s="17"/>
      <c r="J2677" s="17"/>
      <c r="K2677" s="17"/>
      <c r="L2677" s="17"/>
    </row>
    <row r="2678" spans="7:12" x14ac:dyDescent="0.25">
      <c r="G2678" s="17"/>
      <c r="H2678" s="17"/>
      <c r="I2678" s="17"/>
      <c r="J2678" s="17"/>
      <c r="K2678" s="17"/>
      <c r="L2678" s="17"/>
    </row>
    <row r="2679" spans="7:12" x14ac:dyDescent="0.25">
      <c r="G2679" s="17"/>
      <c r="H2679" s="17"/>
      <c r="I2679" s="17"/>
      <c r="J2679" s="17"/>
      <c r="K2679" s="17"/>
      <c r="L2679" s="17"/>
    </row>
    <row r="2680" spans="7:12" x14ac:dyDescent="0.25">
      <c r="G2680" s="17"/>
      <c r="H2680" s="17"/>
      <c r="I2680" s="17"/>
      <c r="J2680" s="17"/>
      <c r="K2680" s="17"/>
      <c r="L2680" s="17"/>
    </row>
    <row r="2681" spans="7:12" x14ac:dyDescent="0.25">
      <c r="G2681" s="17"/>
      <c r="H2681" s="17"/>
      <c r="I2681" s="17"/>
      <c r="J2681" s="17"/>
      <c r="K2681" s="17"/>
      <c r="L2681" s="17"/>
    </row>
    <row r="2682" spans="7:12" x14ac:dyDescent="0.25">
      <c r="G2682" s="17"/>
      <c r="H2682" s="17"/>
      <c r="I2682" s="17"/>
      <c r="J2682" s="17"/>
      <c r="K2682" s="17"/>
      <c r="L2682" s="17"/>
    </row>
    <row r="2683" spans="7:12" x14ac:dyDescent="0.25">
      <c r="G2683" s="17"/>
      <c r="H2683" s="17"/>
      <c r="I2683" s="17"/>
      <c r="J2683" s="17"/>
      <c r="K2683" s="17"/>
      <c r="L2683" s="17"/>
    </row>
    <row r="2684" spans="7:12" x14ac:dyDescent="0.25">
      <c r="G2684" s="17"/>
      <c r="H2684" s="17"/>
      <c r="I2684" s="17"/>
      <c r="J2684" s="17"/>
      <c r="K2684" s="17"/>
      <c r="L2684" s="17"/>
    </row>
    <row r="2685" spans="7:12" x14ac:dyDescent="0.25">
      <c r="G2685" s="17"/>
      <c r="H2685" s="17"/>
      <c r="I2685" s="17"/>
      <c r="J2685" s="17"/>
      <c r="K2685" s="17"/>
      <c r="L2685" s="17"/>
    </row>
    <row r="2686" spans="7:12" x14ac:dyDescent="0.25">
      <c r="G2686" s="17"/>
      <c r="H2686" s="17"/>
      <c r="I2686" s="17"/>
      <c r="J2686" s="17"/>
      <c r="K2686" s="17"/>
      <c r="L2686" s="17"/>
    </row>
    <row r="2687" spans="7:12" x14ac:dyDescent="0.25">
      <c r="G2687" s="17"/>
      <c r="H2687" s="17"/>
      <c r="I2687" s="17"/>
      <c r="J2687" s="17"/>
      <c r="K2687" s="17"/>
      <c r="L2687" s="17"/>
    </row>
    <row r="2688" spans="7:12" x14ac:dyDescent="0.25">
      <c r="G2688" s="17"/>
      <c r="H2688" s="17"/>
      <c r="I2688" s="17"/>
      <c r="J2688" s="17"/>
      <c r="K2688" s="17"/>
      <c r="L2688" s="17"/>
    </row>
    <row r="2689" spans="7:12" x14ac:dyDescent="0.25">
      <c r="G2689" s="17"/>
      <c r="H2689" s="17"/>
      <c r="I2689" s="17"/>
      <c r="J2689" s="17"/>
      <c r="K2689" s="17"/>
      <c r="L2689" s="17"/>
    </row>
    <row r="2690" spans="7:12" x14ac:dyDescent="0.25">
      <c r="G2690" s="17"/>
      <c r="H2690" s="17"/>
      <c r="I2690" s="17"/>
      <c r="J2690" s="17"/>
      <c r="K2690" s="17"/>
      <c r="L2690" s="17"/>
    </row>
    <row r="2691" spans="7:12" x14ac:dyDescent="0.25">
      <c r="G2691" s="17"/>
      <c r="H2691" s="17"/>
      <c r="I2691" s="17"/>
      <c r="J2691" s="17"/>
      <c r="K2691" s="17"/>
      <c r="L2691" s="17"/>
    </row>
    <row r="2692" spans="7:12" x14ac:dyDescent="0.25">
      <c r="G2692" s="17"/>
      <c r="H2692" s="17"/>
      <c r="I2692" s="17"/>
      <c r="J2692" s="17"/>
      <c r="K2692" s="17"/>
      <c r="L2692" s="17"/>
    </row>
    <row r="2693" spans="7:12" x14ac:dyDescent="0.25">
      <c r="G2693" s="17"/>
      <c r="H2693" s="17"/>
      <c r="I2693" s="17"/>
      <c r="J2693" s="17"/>
      <c r="K2693" s="17"/>
      <c r="L2693" s="17"/>
    </row>
    <row r="2694" spans="7:12" x14ac:dyDescent="0.25">
      <c r="G2694" s="17"/>
      <c r="H2694" s="17"/>
      <c r="I2694" s="17"/>
      <c r="J2694" s="17"/>
      <c r="K2694" s="17"/>
      <c r="L2694" s="17"/>
    </row>
    <row r="2695" spans="7:12" x14ac:dyDescent="0.25">
      <c r="G2695" s="17"/>
      <c r="H2695" s="17"/>
      <c r="I2695" s="17"/>
      <c r="J2695" s="17"/>
      <c r="K2695" s="17"/>
      <c r="L2695" s="17"/>
    </row>
    <row r="2696" spans="7:12" x14ac:dyDescent="0.25">
      <c r="G2696" s="17"/>
      <c r="H2696" s="17"/>
      <c r="I2696" s="17"/>
      <c r="J2696" s="17"/>
      <c r="K2696" s="17"/>
      <c r="L2696" s="17"/>
    </row>
    <row r="2697" spans="7:12" x14ac:dyDescent="0.25">
      <c r="G2697" s="17"/>
      <c r="H2697" s="17"/>
      <c r="I2697" s="17"/>
      <c r="J2697" s="17"/>
      <c r="K2697" s="17"/>
      <c r="L2697" s="17"/>
    </row>
    <row r="2698" spans="7:12" x14ac:dyDescent="0.25">
      <c r="G2698" s="17"/>
      <c r="H2698" s="17"/>
      <c r="I2698" s="17"/>
      <c r="J2698" s="17"/>
      <c r="K2698" s="17"/>
      <c r="L2698" s="17"/>
    </row>
    <row r="2699" spans="7:12" x14ac:dyDescent="0.25">
      <c r="G2699" s="17"/>
      <c r="H2699" s="17"/>
      <c r="I2699" s="17"/>
      <c r="J2699" s="17"/>
      <c r="K2699" s="17"/>
      <c r="L2699" s="17"/>
    </row>
    <row r="2700" spans="7:12" x14ac:dyDescent="0.25">
      <c r="G2700" s="17"/>
      <c r="H2700" s="17"/>
      <c r="I2700" s="17"/>
      <c r="J2700" s="17"/>
      <c r="K2700" s="17"/>
      <c r="L2700" s="17"/>
    </row>
    <row r="2701" spans="7:12" x14ac:dyDescent="0.25">
      <c r="G2701" s="17"/>
      <c r="H2701" s="17"/>
      <c r="I2701" s="17"/>
      <c r="J2701" s="17"/>
      <c r="K2701" s="17"/>
      <c r="L2701" s="17"/>
    </row>
    <row r="2702" spans="7:12" x14ac:dyDescent="0.25">
      <c r="G2702" s="17"/>
      <c r="H2702" s="17"/>
      <c r="I2702" s="17"/>
      <c r="J2702" s="17"/>
      <c r="K2702" s="17"/>
      <c r="L2702" s="17"/>
    </row>
    <row r="2703" spans="7:12" x14ac:dyDescent="0.25">
      <c r="G2703" s="17"/>
      <c r="H2703" s="17"/>
      <c r="I2703" s="17"/>
      <c r="J2703" s="17"/>
      <c r="K2703" s="17"/>
      <c r="L2703" s="17"/>
    </row>
    <row r="2704" spans="7:12" x14ac:dyDescent="0.25">
      <c r="G2704" s="17"/>
      <c r="H2704" s="17"/>
      <c r="I2704" s="17"/>
      <c r="J2704" s="17"/>
      <c r="K2704" s="17"/>
      <c r="L2704" s="17"/>
    </row>
    <row r="2705" spans="7:12" x14ac:dyDescent="0.25">
      <c r="G2705" s="17"/>
      <c r="H2705" s="17"/>
      <c r="I2705" s="17"/>
      <c r="J2705" s="17"/>
      <c r="K2705" s="17"/>
      <c r="L2705" s="17"/>
    </row>
    <row r="2706" spans="7:12" x14ac:dyDescent="0.25">
      <c r="G2706" s="17"/>
      <c r="H2706" s="17"/>
      <c r="I2706" s="17"/>
      <c r="J2706" s="17"/>
      <c r="K2706" s="17"/>
      <c r="L2706" s="17"/>
    </row>
    <row r="2707" spans="7:12" x14ac:dyDescent="0.25">
      <c r="G2707" s="17"/>
      <c r="H2707" s="17"/>
      <c r="I2707" s="17"/>
      <c r="J2707" s="17"/>
      <c r="K2707" s="17"/>
      <c r="L2707" s="17"/>
    </row>
    <row r="2708" spans="7:12" x14ac:dyDescent="0.25">
      <c r="G2708" s="17"/>
      <c r="H2708" s="17"/>
      <c r="I2708" s="17"/>
      <c r="J2708" s="17"/>
      <c r="K2708" s="17"/>
      <c r="L2708" s="17"/>
    </row>
    <row r="2709" spans="7:12" x14ac:dyDescent="0.25">
      <c r="G2709" s="17"/>
      <c r="H2709" s="17"/>
      <c r="I2709" s="17"/>
      <c r="J2709" s="17"/>
      <c r="K2709" s="17"/>
      <c r="L2709" s="17"/>
    </row>
    <row r="2710" spans="7:12" x14ac:dyDescent="0.25">
      <c r="G2710" s="17"/>
      <c r="H2710" s="17"/>
      <c r="I2710" s="17"/>
      <c r="J2710" s="17"/>
      <c r="K2710" s="17"/>
      <c r="L2710" s="17"/>
    </row>
    <row r="2711" spans="7:12" x14ac:dyDescent="0.25">
      <c r="G2711" s="17"/>
      <c r="H2711" s="17"/>
      <c r="I2711" s="17"/>
      <c r="J2711" s="17"/>
      <c r="K2711" s="17"/>
      <c r="L2711" s="17"/>
    </row>
    <row r="2712" spans="7:12" x14ac:dyDescent="0.25">
      <c r="G2712" s="17"/>
      <c r="H2712" s="17"/>
      <c r="I2712" s="17"/>
      <c r="J2712" s="17"/>
      <c r="K2712" s="17"/>
      <c r="L2712" s="17"/>
    </row>
    <row r="2713" spans="7:12" x14ac:dyDescent="0.25">
      <c r="G2713" s="17"/>
      <c r="H2713" s="17"/>
      <c r="I2713" s="17"/>
      <c r="J2713" s="17"/>
      <c r="K2713" s="17"/>
      <c r="L2713" s="17"/>
    </row>
    <row r="2714" spans="7:12" x14ac:dyDescent="0.25">
      <c r="G2714" s="17"/>
      <c r="H2714" s="17"/>
      <c r="I2714" s="17"/>
      <c r="J2714" s="17"/>
      <c r="K2714" s="17"/>
      <c r="L2714" s="17"/>
    </row>
    <row r="2715" spans="7:12" x14ac:dyDescent="0.25">
      <c r="G2715" s="17"/>
      <c r="H2715" s="17"/>
      <c r="I2715" s="17"/>
      <c r="J2715" s="17"/>
      <c r="K2715" s="17"/>
      <c r="L2715" s="17"/>
    </row>
    <row r="2716" spans="7:12" x14ac:dyDescent="0.25">
      <c r="G2716" s="17"/>
      <c r="H2716" s="17"/>
      <c r="I2716" s="17"/>
      <c r="J2716" s="17"/>
      <c r="K2716" s="17"/>
      <c r="L2716" s="17"/>
    </row>
    <row r="2717" spans="7:12" x14ac:dyDescent="0.25">
      <c r="G2717" s="17"/>
      <c r="H2717" s="17"/>
      <c r="I2717" s="17"/>
      <c r="J2717" s="17"/>
      <c r="K2717" s="17"/>
      <c r="L2717" s="17"/>
    </row>
    <row r="2718" spans="7:12" x14ac:dyDescent="0.25">
      <c r="G2718" s="17"/>
      <c r="H2718" s="17"/>
      <c r="I2718" s="17"/>
      <c r="J2718" s="17"/>
      <c r="K2718" s="17"/>
      <c r="L2718" s="17"/>
    </row>
    <row r="2719" spans="7:12" x14ac:dyDescent="0.25">
      <c r="G2719" s="17"/>
      <c r="H2719" s="17"/>
      <c r="I2719" s="17"/>
      <c r="J2719" s="17"/>
      <c r="K2719" s="17"/>
      <c r="L2719" s="17"/>
    </row>
    <row r="2720" spans="7:12" x14ac:dyDescent="0.25">
      <c r="G2720" s="17"/>
      <c r="H2720" s="17"/>
      <c r="I2720" s="17"/>
      <c r="J2720" s="17"/>
      <c r="K2720" s="17"/>
      <c r="L2720" s="17"/>
    </row>
    <row r="2721" spans="7:12" x14ac:dyDescent="0.25">
      <c r="G2721" s="17"/>
      <c r="H2721" s="17"/>
      <c r="I2721" s="17"/>
      <c r="J2721" s="17"/>
      <c r="K2721" s="17"/>
      <c r="L2721" s="17"/>
    </row>
    <row r="2722" spans="7:12" x14ac:dyDescent="0.25">
      <c r="G2722" s="17"/>
      <c r="H2722" s="17"/>
      <c r="I2722" s="17"/>
      <c r="J2722" s="17"/>
      <c r="K2722" s="17"/>
      <c r="L2722" s="17"/>
    </row>
    <row r="2723" spans="7:12" x14ac:dyDescent="0.25">
      <c r="G2723" s="17"/>
      <c r="H2723" s="17"/>
      <c r="I2723" s="17"/>
      <c r="J2723" s="17"/>
      <c r="K2723" s="17"/>
      <c r="L2723" s="17"/>
    </row>
    <row r="2724" spans="7:12" x14ac:dyDescent="0.25">
      <c r="G2724" s="17"/>
      <c r="H2724" s="17"/>
      <c r="I2724" s="17"/>
      <c r="J2724" s="17"/>
      <c r="K2724" s="17"/>
      <c r="L2724" s="17"/>
    </row>
    <row r="2725" spans="7:12" x14ac:dyDescent="0.25">
      <c r="G2725" s="17"/>
      <c r="H2725" s="17"/>
      <c r="I2725" s="17"/>
      <c r="J2725" s="17"/>
      <c r="K2725" s="17"/>
      <c r="L2725" s="17"/>
    </row>
    <row r="2726" spans="7:12" x14ac:dyDescent="0.25">
      <c r="G2726" s="17"/>
      <c r="H2726" s="17"/>
      <c r="I2726" s="17"/>
      <c r="J2726" s="17"/>
      <c r="K2726" s="17"/>
      <c r="L2726" s="17"/>
    </row>
    <row r="2727" spans="7:12" x14ac:dyDescent="0.25">
      <c r="G2727" s="17"/>
      <c r="H2727" s="17"/>
      <c r="I2727" s="17"/>
      <c r="J2727" s="17"/>
      <c r="K2727" s="17"/>
      <c r="L2727" s="17"/>
    </row>
    <row r="2728" spans="7:12" x14ac:dyDescent="0.25">
      <c r="G2728" s="17"/>
      <c r="H2728" s="17"/>
      <c r="I2728" s="17"/>
      <c r="J2728" s="17"/>
      <c r="K2728" s="17"/>
      <c r="L2728" s="17"/>
    </row>
    <row r="2729" spans="7:12" x14ac:dyDescent="0.25">
      <c r="G2729" s="17"/>
      <c r="H2729" s="17"/>
      <c r="I2729" s="17"/>
      <c r="J2729" s="17"/>
      <c r="K2729" s="17"/>
      <c r="L2729" s="17"/>
    </row>
    <row r="2730" spans="7:12" x14ac:dyDescent="0.25">
      <c r="G2730" s="17"/>
      <c r="H2730" s="17"/>
      <c r="I2730" s="17"/>
      <c r="J2730" s="17"/>
      <c r="K2730" s="17"/>
      <c r="L2730" s="17"/>
    </row>
    <row r="2731" spans="7:12" x14ac:dyDescent="0.25">
      <c r="G2731" s="17"/>
      <c r="H2731" s="17"/>
      <c r="I2731" s="17"/>
      <c r="J2731" s="17"/>
      <c r="K2731" s="17"/>
      <c r="L2731" s="17"/>
    </row>
    <row r="2732" spans="7:12" x14ac:dyDescent="0.25">
      <c r="G2732" s="17"/>
      <c r="H2732" s="17"/>
      <c r="I2732" s="17"/>
      <c r="J2732" s="17"/>
      <c r="K2732" s="17"/>
      <c r="L2732" s="17"/>
    </row>
    <row r="2733" spans="7:12" x14ac:dyDescent="0.25">
      <c r="G2733" s="17"/>
      <c r="H2733" s="17"/>
      <c r="I2733" s="17"/>
      <c r="J2733" s="17"/>
      <c r="K2733" s="17"/>
      <c r="L2733" s="17"/>
    </row>
    <row r="2734" spans="7:12" x14ac:dyDescent="0.25">
      <c r="G2734" s="17"/>
      <c r="H2734" s="17"/>
      <c r="I2734" s="17"/>
      <c r="J2734" s="17"/>
      <c r="K2734" s="17"/>
      <c r="L2734" s="17"/>
    </row>
    <row r="2735" spans="7:12" x14ac:dyDescent="0.25">
      <c r="G2735" s="17"/>
      <c r="H2735" s="17"/>
      <c r="I2735" s="17"/>
      <c r="J2735" s="17"/>
      <c r="K2735" s="17"/>
      <c r="L2735" s="17"/>
    </row>
    <row r="2736" spans="7:12" x14ac:dyDescent="0.25">
      <c r="G2736" s="17"/>
      <c r="H2736" s="17"/>
      <c r="I2736" s="17"/>
      <c r="J2736" s="17"/>
      <c r="K2736" s="17"/>
      <c r="L2736" s="17"/>
    </row>
    <row r="2737" spans="7:12" x14ac:dyDescent="0.25">
      <c r="G2737" s="17"/>
      <c r="H2737" s="17"/>
      <c r="I2737" s="17"/>
      <c r="J2737" s="17"/>
      <c r="K2737" s="17"/>
      <c r="L2737" s="17"/>
    </row>
    <row r="2738" spans="7:12" x14ac:dyDescent="0.25">
      <c r="G2738" s="17"/>
      <c r="H2738" s="17"/>
      <c r="I2738" s="17"/>
      <c r="J2738" s="17"/>
      <c r="K2738" s="17"/>
      <c r="L2738" s="17"/>
    </row>
    <row r="2739" spans="7:12" x14ac:dyDescent="0.25">
      <c r="G2739" s="17"/>
      <c r="H2739" s="17"/>
      <c r="I2739" s="17"/>
      <c r="J2739" s="17"/>
      <c r="K2739" s="17"/>
      <c r="L2739" s="17"/>
    </row>
    <row r="2740" spans="7:12" x14ac:dyDescent="0.25">
      <c r="G2740" s="17"/>
      <c r="H2740" s="17"/>
      <c r="I2740" s="17"/>
      <c r="J2740" s="17"/>
      <c r="K2740" s="17"/>
      <c r="L2740" s="17"/>
    </row>
    <row r="2741" spans="7:12" x14ac:dyDescent="0.25">
      <c r="G2741" s="17"/>
      <c r="H2741" s="17"/>
      <c r="I2741" s="17"/>
      <c r="J2741" s="17"/>
      <c r="K2741" s="17"/>
      <c r="L2741" s="17"/>
    </row>
    <row r="2742" spans="7:12" x14ac:dyDescent="0.25">
      <c r="G2742" s="17"/>
      <c r="H2742" s="17"/>
      <c r="I2742" s="17"/>
      <c r="J2742" s="17"/>
      <c r="K2742" s="17"/>
      <c r="L2742" s="17"/>
    </row>
    <row r="2743" spans="7:12" x14ac:dyDescent="0.25">
      <c r="G2743" s="17"/>
      <c r="H2743" s="17"/>
      <c r="I2743" s="17"/>
      <c r="J2743" s="17"/>
      <c r="K2743" s="17"/>
      <c r="L2743" s="17"/>
    </row>
    <row r="2744" spans="7:12" x14ac:dyDescent="0.25">
      <c r="G2744" s="17"/>
      <c r="H2744" s="17"/>
      <c r="I2744" s="17"/>
      <c r="J2744" s="17"/>
      <c r="K2744" s="17"/>
      <c r="L2744" s="17"/>
    </row>
    <row r="2745" spans="7:12" x14ac:dyDescent="0.25">
      <c r="G2745" s="17"/>
      <c r="H2745" s="17"/>
      <c r="I2745" s="17"/>
      <c r="J2745" s="17"/>
      <c r="K2745" s="17"/>
      <c r="L2745" s="17"/>
    </row>
    <row r="2746" spans="7:12" x14ac:dyDescent="0.25">
      <c r="G2746" s="17"/>
      <c r="H2746" s="17"/>
      <c r="I2746" s="17"/>
      <c r="J2746" s="17"/>
      <c r="K2746" s="17"/>
      <c r="L2746" s="17"/>
    </row>
    <row r="2747" spans="7:12" x14ac:dyDescent="0.25">
      <c r="G2747" s="17"/>
      <c r="H2747" s="17"/>
      <c r="I2747" s="17"/>
      <c r="J2747" s="17"/>
      <c r="K2747" s="17"/>
      <c r="L2747" s="17"/>
    </row>
    <row r="2748" spans="7:12" x14ac:dyDescent="0.25">
      <c r="G2748" s="17"/>
      <c r="H2748" s="17"/>
      <c r="I2748" s="17"/>
      <c r="J2748" s="17"/>
      <c r="K2748" s="17"/>
      <c r="L2748" s="17"/>
    </row>
    <row r="2749" spans="7:12" x14ac:dyDescent="0.25">
      <c r="G2749" s="17"/>
      <c r="H2749" s="17"/>
      <c r="I2749" s="17"/>
      <c r="J2749" s="17"/>
      <c r="K2749" s="17"/>
      <c r="L2749" s="17"/>
    </row>
    <row r="2750" spans="7:12" x14ac:dyDescent="0.25">
      <c r="G2750" s="17"/>
      <c r="H2750" s="17"/>
      <c r="I2750" s="17"/>
      <c r="J2750" s="17"/>
      <c r="K2750" s="17"/>
      <c r="L2750" s="17"/>
    </row>
    <row r="2751" spans="7:12" x14ac:dyDescent="0.25">
      <c r="G2751" s="17"/>
      <c r="H2751" s="17"/>
      <c r="I2751" s="17"/>
      <c r="J2751" s="17"/>
      <c r="K2751" s="17"/>
      <c r="L2751" s="17"/>
    </row>
    <row r="2752" spans="7:12" x14ac:dyDescent="0.25">
      <c r="G2752" s="17"/>
      <c r="H2752" s="17"/>
      <c r="I2752" s="17"/>
      <c r="J2752" s="17"/>
      <c r="K2752" s="17"/>
      <c r="L2752" s="17"/>
    </row>
    <row r="2753" spans="7:12" x14ac:dyDescent="0.25">
      <c r="G2753" s="17"/>
      <c r="H2753" s="17"/>
      <c r="I2753" s="17"/>
      <c r="J2753" s="17"/>
      <c r="K2753" s="17"/>
      <c r="L2753" s="17"/>
    </row>
    <row r="2754" spans="7:12" x14ac:dyDescent="0.25">
      <c r="G2754" s="17"/>
      <c r="H2754" s="17"/>
      <c r="I2754" s="17"/>
      <c r="J2754" s="17"/>
      <c r="K2754" s="17"/>
      <c r="L2754" s="17"/>
    </row>
    <row r="2755" spans="7:12" x14ac:dyDescent="0.25">
      <c r="G2755" s="17"/>
      <c r="H2755" s="17"/>
      <c r="I2755" s="17"/>
      <c r="J2755" s="17"/>
      <c r="K2755" s="17"/>
      <c r="L2755" s="17"/>
    </row>
    <row r="2756" spans="7:12" x14ac:dyDescent="0.25">
      <c r="G2756" s="17"/>
      <c r="H2756" s="17"/>
      <c r="I2756" s="17"/>
      <c r="J2756" s="17"/>
      <c r="K2756" s="17"/>
      <c r="L2756" s="17"/>
    </row>
    <row r="2757" spans="7:12" x14ac:dyDescent="0.25">
      <c r="G2757" s="17"/>
      <c r="H2757" s="17"/>
      <c r="I2757" s="17"/>
      <c r="J2757" s="17"/>
      <c r="K2757" s="17"/>
      <c r="L2757" s="17"/>
    </row>
    <row r="2758" spans="7:12" x14ac:dyDescent="0.25">
      <c r="G2758" s="17"/>
      <c r="H2758" s="17"/>
      <c r="I2758" s="17"/>
      <c r="J2758" s="17"/>
      <c r="K2758" s="17"/>
      <c r="L2758" s="17"/>
    </row>
    <row r="2759" spans="7:12" x14ac:dyDescent="0.25">
      <c r="G2759" s="17"/>
      <c r="H2759" s="17"/>
      <c r="I2759" s="17"/>
      <c r="J2759" s="17"/>
      <c r="K2759" s="17"/>
      <c r="L2759" s="17"/>
    </row>
    <row r="2760" spans="7:12" x14ac:dyDescent="0.25">
      <c r="G2760" s="17"/>
      <c r="H2760" s="17"/>
      <c r="I2760" s="17"/>
      <c r="J2760" s="17"/>
      <c r="K2760" s="17"/>
      <c r="L2760" s="17"/>
    </row>
    <row r="2761" spans="7:12" x14ac:dyDescent="0.25">
      <c r="G2761" s="17"/>
      <c r="H2761" s="17"/>
      <c r="I2761" s="17"/>
      <c r="J2761" s="17"/>
      <c r="K2761" s="17"/>
      <c r="L2761" s="17"/>
    </row>
    <row r="2762" spans="7:12" x14ac:dyDescent="0.25">
      <c r="G2762" s="17"/>
      <c r="H2762" s="17"/>
      <c r="I2762" s="17"/>
      <c r="J2762" s="17"/>
      <c r="K2762" s="17"/>
      <c r="L2762" s="17"/>
    </row>
    <row r="2763" spans="7:12" x14ac:dyDescent="0.25">
      <c r="G2763" s="17"/>
      <c r="H2763" s="17"/>
      <c r="I2763" s="17"/>
      <c r="J2763" s="17"/>
      <c r="K2763" s="17"/>
      <c r="L2763" s="17"/>
    </row>
    <row r="2764" spans="7:12" x14ac:dyDescent="0.25">
      <c r="G2764" s="17"/>
      <c r="H2764" s="17"/>
      <c r="I2764" s="17"/>
      <c r="J2764" s="17"/>
      <c r="K2764" s="17"/>
      <c r="L2764" s="17"/>
    </row>
    <row r="2765" spans="7:12" x14ac:dyDescent="0.25">
      <c r="G2765" s="17"/>
      <c r="H2765" s="17"/>
      <c r="I2765" s="17"/>
      <c r="J2765" s="17"/>
      <c r="K2765" s="17"/>
      <c r="L2765" s="17"/>
    </row>
    <row r="2766" spans="7:12" x14ac:dyDescent="0.25">
      <c r="G2766" s="17"/>
      <c r="H2766" s="17"/>
      <c r="I2766" s="17"/>
      <c r="J2766" s="17"/>
      <c r="K2766" s="17"/>
      <c r="L2766" s="17"/>
    </row>
    <row r="2767" spans="7:12" x14ac:dyDescent="0.25">
      <c r="G2767" s="17"/>
      <c r="H2767" s="17"/>
      <c r="I2767" s="17"/>
      <c r="J2767" s="17"/>
      <c r="K2767" s="17"/>
      <c r="L2767" s="17"/>
    </row>
    <row r="2768" spans="7:12" x14ac:dyDescent="0.25">
      <c r="G2768" s="17"/>
      <c r="H2768" s="17"/>
      <c r="I2768" s="17"/>
      <c r="J2768" s="17"/>
      <c r="K2768" s="17"/>
      <c r="L2768" s="17"/>
    </row>
    <row r="2769" spans="7:12" x14ac:dyDescent="0.25">
      <c r="G2769" s="17"/>
      <c r="H2769" s="17"/>
      <c r="I2769" s="17"/>
      <c r="J2769" s="17"/>
      <c r="K2769" s="17"/>
      <c r="L2769" s="17"/>
    </row>
    <row r="2770" spans="7:12" x14ac:dyDescent="0.25">
      <c r="G2770" s="17"/>
      <c r="H2770" s="17"/>
      <c r="I2770" s="17"/>
      <c r="J2770" s="17"/>
      <c r="K2770" s="17"/>
      <c r="L2770" s="17"/>
    </row>
    <row r="2771" spans="7:12" x14ac:dyDescent="0.25">
      <c r="G2771" s="17"/>
      <c r="H2771" s="17"/>
      <c r="I2771" s="17"/>
      <c r="J2771" s="17"/>
      <c r="K2771" s="17"/>
      <c r="L2771" s="17"/>
    </row>
    <row r="2772" spans="7:12" x14ac:dyDescent="0.25">
      <c r="G2772" s="17"/>
      <c r="H2772" s="17"/>
      <c r="I2772" s="17"/>
      <c r="J2772" s="17"/>
      <c r="K2772" s="17"/>
      <c r="L2772" s="17"/>
    </row>
    <row r="2773" spans="7:12" x14ac:dyDescent="0.25">
      <c r="G2773" s="17"/>
      <c r="H2773" s="17"/>
      <c r="I2773" s="17"/>
      <c r="J2773" s="17"/>
      <c r="K2773" s="17"/>
      <c r="L2773" s="17"/>
    </row>
    <row r="2774" spans="7:12" x14ac:dyDescent="0.25">
      <c r="G2774" s="17"/>
      <c r="H2774" s="17"/>
      <c r="I2774" s="17"/>
      <c r="J2774" s="17"/>
      <c r="K2774" s="17"/>
      <c r="L2774" s="17"/>
    </row>
    <row r="2775" spans="7:12" x14ac:dyDescent="0.25">
      <c r="G2775" s="17"/>
      <c r="H2775" s="17"/>
      <c r="I2775" s="17"/>
      <c r="J2775" s="17"/>
      <c r="K2775" s="17"/>
      <c r="L2775" s="17"/>
    </row>
    <row r="2776" spans="7:12" x14ac:dyDescent="0.25">
      <c r="G2776" s="17"/>
      <c r="H2776" s="17"/>
      <c r="I2776" s="17"/>
      <c r="J2776" s="17"/>
      <c r="K2776" s="17"/>
      <c r="L2776" s="17"/>
    </row>
    <row r="2777" spans="7:12" x14ac:dyDescent="0.25">
      <c r="G2777" s="17"/>
      <c r="H2777" s="17"/>
      <c r="I2777" s="17"/>
      <c r="J2777" s="17"/>
      <c r="K2777" s="17"/>
      <c r="L2777" s="17"/>
    </row>
    <row r="2778" spans="7:12" x14ac:dyDescent="0.25">
      <c r="G2778" s="17"/>
      <c r="H2778" s="17"/>
      <c r="I2778" s="17"/>
      <c r="J2778" s="17"/>
      <c r="K2778" s="17"/>
      <c r="L2778" s="17"/>
    </row>
    <row r="2779" spans="7:12" x14ac:dyDescent="0.25">
      <c r="G2779" s="17"/>
      <c r="H2779" s="17"/>
      <c r="I2779" s="17"/>
      <c r="J2779" s="17"/>
      <c r="K2779" s="17"/>
      <c r="L2779" s="17"/>
    </row>
    <row r="2780" spans="7:12" x14ac:dyDescent="0.25">
      <c r="G2780" s="17"/>
      <c r="H2780" s="17"/>
      <c r="I2780" s="17"/>
      <c r="J2780" s="17"/>
      <c r="K2780" s="17"/>
      <c r="L2780" s="17"/>
    </row>
    <row r="2781" spans="7:12" x14ac:dyDescent="0.25">
      <c r="G2781" s="17"/>
      <c r="H2781" s="17"/>
      <c r="I2781" s="17"/>
      <c r="J2781" s="17"/>
      <c r="K2781" s="17"/>
      <c r="L2781" s="17"/>
    </row>
    <row r="2782" spans="7:12" x14ac:dyDescent="0.25">
      <c r="G2782" s="17"/>
      <c r="H2782" s="17"/>
      <c r="I2782" s="17"/>
      <c r="J2782" s="17"/>
      <c r="K2782" s="17"/>
      <c r="L2782" s="17"/>
    </row>
    <row r="2783" spans="7:12" x14ac:dyDescent="0.25">
      <c r="G2783" s="17"/>
      <c r="H2783" s="17"/>
      <c r="I2783" s="17"/>
      <c r="J2783" s="17"/>
      <c r="K2783" s="17"/>
      <c r="L2783" s="17"/>
    </row>
    <row r="2784" spans="7:12" x14ac:dyDescent="0.25">
      <c r="G2784" s="17"/>
      <c r="H2784" s="17"/>
      <c r="I2784" s="17"/>
      <c r="J2784" s="17"/>
      <c r="K2784" s="17"/>
      <c r="L2784" s="17"/>
    </row>
    <row r="2785" spans="7:12" x14ac:dyDescent="0.25">
      <c r="G2785" s="17"/>
      <c r="H2785" s="17"/>
      <c r="I2785" s="17"/>
      <c r="J2785" s="17"/>
      <c r="K2785" s="17"/>
      <c r="L2785" s="17"/>
    </row>
    <row r="2786" spans="7:12" x14ac:dyDescent="0.25">
      <c r="G2786" s="17"/>
      <c r="H2786" s="17"/>
      <c r="I2786" s="17"/>
      <c r="J2786" s="17"/>
      <c r="K2786" s="17"/>
      <c r="L2786" s="17"/>
    </row>
    <row r="2787" spans="7:12" x14ac:dyDescent="0.25">
      <c r="G2787" s="17"/>
      <c r="H2787" s="17"/>
      <c r="I2787" s="17"/>
      <c r="J2787" s="17"/>
      <c r="K2787" s="17"/>
      <c r="L2787" s="17"/>
    </row>
    <row r="2788" spans="7:12" x14ac:dyDescent="0.25">
      <c r="G2788" s="17"/>
      <c r="H2788" s="17"/>
      <c r="I2788" s="17"/>
      <c r="J2788" s="17"/>
      <c r="K2788" s="17"/>
      <c r="L2788" s="17"/>
    </row>
    <row r="2789" spans="7:12" x14ac:dyDescent="0.25">
      <c r="G2789" s="17"/>
      <c r="H2789" s="17"/>
      <c r="I2789" s="17"/>
      <c r="J2789" s="17"/>
      <c r="K2789" s="17"/>
      <c r="L2789" s="17"/>
    </row>
    <row r="2790" spans="7:12" x14ac:dyDescent="0.25">
      <c r="G2790" s="17"/>
      <c r="H2790" s="17"/>
      <c r="I2790" s="17"/>
      <c r="J2790" s="17"/>
      <c r="K2790" s="17"/>
      <c r="L2790" s="17"/>
    </row>
    <row r="2791" spans="7:12" x14ac:dyDescent="0.25">
      <c r="G2791" s="17"/>
      <c r="H2791" s="17"/>
      <c r="I2791" s="17"/>
      <c r="J2791" s="17"/>
      <c r="K2791" s="17"/>
      <c r="L2791" s="17"/>
    </row>
    <row r="2792" spans="7:12" x14ac:dyDescent="0.25">
      <c r="G2792" s="17"/>
      <c r="H2792" s="17"/>
      <c r="I2792" s="17"/>
      <c r="J2792" s="17"/>
      <c r="K2792" s="17"/>
      <c r="L2792" s="17"/>
    </row>
    <row r="2793" spans="7:12" x14ac:dyDescent="0.25">
      <c r="G2793" s="17"/>
      <c r="H2793" s="17"/>
      <c r="I2793" s="17"/>
      <c r="J2793" s="17"/>
      <c r="K2793" s="17"/>
      <c r="L2793" s="17"/>
    </row>
    <row r="2794" spans="7:12" x14ac:dyDescent="0.25">
      <c r="G2794" s="17"/>
      <c r="H2794" s="17"/>
      <c r="I2794" s="17"/>
      <c r="J2794" s="17"/>
      <c r="K2794" s="17"/>
      <c r="L2794" s="17"/>
    </row>
    <row r="2795" spans="7:12" x14ac:dyDescent="0.25">
      <c r="G2795" s="17"/>
      <c r="H2795" s="17"/>
      <c r="I2795" s="17"/>
      <c r="J2795" s="17"/>
      <c r="K2795" s="17"/>
      <c r="L2795" s="17"/>
    </row>
    <row r="2796" spans="7:12" x14ac:dyDescent="0.25">
      <c r="G2796" s="17"/>
      <c r="H2796" s="17"/>
      <c r="I2796" s="17"/>
      <c r="J2796" s="17"/>
      <c r="K2796" s="17"/>
      <c r="L2796" s="17"/>
    </row>
    <row r="2797" spans="7:12" x14ac:dyDescent="0.25">
      <c r="G2797" s="17"/>
      <c r="H2797" s="17"/>
      <c r="I2797" s="17"/>
      <c r="J2797" s="17"/>
      <c r="K2797" s="17"/>
      <c r="L2797" s="17"/>
    </row>
    <row r="2798" spans="7:12" x14ac:dyDescent="0.25">
      <c r="G2798" s="17"/>
      <c r="H2798" s="17"/>
      <c r="I2798" s="17"/>
      <c r="J2798" s="17"/>
      <c r="K2798" s="17"/>
      <c r="L2798" s="17"/>
    </row>
    <row r="2799" spans="7:12" x14ac:dyDescent="0.25">
      <c r="G2799" s="17"/>
      <c r="H2799" s="17"/>
      <c r="I2799" s="17"/>
      <c r="J2799" s="17"/>
      <c r="K2799" s="17"/>
      <c r="L2799" s="17"/>
    </row>
    <row r="2800" spans="7:12" x14ac:dyDescent="0.25">
      <c r="G2800" s="17"/>
      <c r="H2800" s="17"/>
      <c r="I2800" s="17"/>
      <c r="J2800" s="17"/>
      <c r="K2800" s="17"/>
      <c r="L2800" s="17"/>
    </row>
    <row r="2801" spans="7:12" x14ac:dyDescent="0.25">
      <c r="G2801" s="17"/>
      <c r="H2801" s="17"/>
      <c r="I2801" s="17"/>
      <c r="J2801" s="17"/>
      <c r="K2801" s="17"/>
      <c r="L2801" s="17"/>
    </row>
    <row r="2802" spans="7:12" x14ac:dyDescent="0.25">
      <c r="G2802" s="17"/>
      <c r="H2802" s="17"/>
      <c r="I2802" s="17"/>
      <c r="J2802" s="17"/>
      <c r="K2802" s="17"/>
      <c r="L2802" s="17"/>
    </row>
    <row r="2803" spans="7:12" x14ac:dyDescent="0.25">
      <c r="G2803" s="17"/>
      <c r="H2803" s="17"/>
      <c r="I2803" s="17"/>
      <c r="J2803" s="17"/>
      <c r="K2803" s="17"/>
      <c r="L2803" s="17"/>
    </row>
    <row r="2804" spans="7:12" x14ac:dyDescent="0.25">
      <c r="G2804" s="17"/>
      <c r="H2804" s="17"/>
      <c r="I2804" s="17"/>
      <c r="J2804" s="17"/>
      <c r="K2804" s="17"/>
      <c r="L2804" s="17"/>
    </row>
    <row r="2805" spans="7:12" x14ac:dyDescent="0.25">
      <c r="G2805" s="17"/>
      <c r="H2805" s="17"/>
      <c r="I2805" s="17"/>
      <c r="J2805" s="17"/>
      <c r="K2805" s="17"/>
      <c r="L2805" s="17"/>
    </row>
    <row r="2806" spans="7:12" x14ac:dyDescent="0.25">
      <c r="G2806" s="17"/>
      <c r="H2806" s="17"/>
      <c r="I2806" s="17"/>
      <c r="J2806" s="17"/>
      <c r="K2806" s="17"/>
      <c r="L2806" s="17"/>
    </row>
    <row r="2807" spans="7:12" x14ac:dyDescent="0.25">
      <c r="G2807" s="17"/>
      <c r="H2807" s="17"/>
      <c r="I2807" s="17"/>
      <c r="J2807" s="17"/>
      <c r="K2807" s="17"/>
      <c r="L2807" s="17"/>
    </row>
    <row r="2808" spans="7:12" x14ac:dyDescent="0.25">
      <c r="G2808" s="17"/>
      <c r="H2808" s="17"/>
      <c r="I2808" s="17"/>
      <c r="J2808" s="17"/>
      <c r="K2808" s="17"/>
      <c r="L2808" s="17"/>
    </row>
    <row r="2809" spans="7:12" x14ac:dyDescent="0.25">
      <c r="G2809" s="17"/>
      <c r="H2809" s="17"/>
      <c r="I2809" s="17"/>
      <c r="J2809" s="17"/>
      <c r="K2809" s="17"/>
      <c r="L2809" s="17"/>
    </row>
    <row r="2810" spans="7:12" x14ac:dyDescent="0.25">
      <c r="G2810" s="17"/>
      <c r="H2810" s="17"/>
      <c r="I2810" s="17"/>
      <c r="J2810" s="17"/>
      <c r="K2810" s="17"/>
      <c r="L2810" s="17"/>
    </row>
    <row r="2811" spans="7:12" x14ac:dyDescent="0.25">
      <c r="G2811" s="17"/>
      <c r="H2811" s="17"/>
      <c r="I2811" s="17"/>
      <c r="J2811" s="17"/>
      <c r="K2811" s="17"/>
      <c r="L2811" s="17"/>
    </row>
    <row r="2812" spans="7:12" x14ac:dyDescent="0.25">
      <c r="G2812" s="17"/>
      <c r="H2812" s="17"/>
      <c r="I2812" s="17"/>
      <c r="J2812" s="17"/>
      <c r="K2812" s="17"/>
      <c r="L2812" s="17"/>
    </row>
    <row r="2813" spans="7:12" x14ac:dyDescent="0.25">
      <c r="G2813" s="17"/>
      <c r="H2813" s="17"/>
      <c r="I2813" s="17"/>
      <c r="J2813" s="17"/>
      <c r="K2813" s="17"/>
      <c r="L2813" s="17"/>
    </row>
    <row r="2814" spans="7:12" x14ac:dyDescent="0.25">
      <c r="G2814" s="17"/>
      <c r="H2814" s="17"/>
      <c r="I2814" s="17"/>
      <c r="J2814" s="17"/>
      <c r="K2814" s="17"/>
      <c r="L2814" s="17"/>
    </row>
    <row r="2815" spans="7:12" x14ac:dyDescent="0.25">
      <c r="G2815" s="17"/>
      <c r="H2815" s="17"/>
      <c r="I2815" s="17"/>
      <c r="J2815" s="17"/>
      <c r="K2815" s="17"/>
      <c r="L2815" s="17"/>
    </row>
    <row r="2816" spans="7:12" x14ac:dyDescent="0.25">
      <c r="G2816" s="17"/>
      <c r="H2816" s="17"/>
      <c r="I2816" s="17"/>
      <c r="J2816" s="17"/>
      <c r="K2816" s="17"/>
      <c r="L2816" s="17"/>
    </row>
    <row r="2817" spans="7:12" x14ac:dyDescent="0.25">
      <c r="G2817" s="17"/>
      <c r="H2817" s="17"/>
      <c r="I2817" s="17"/>
      <c r="J2817" s="17"/>
      <c r="K2817" s="17"/>
      <c r="L2817" s="17"/>
    </row>
    <row r="2818" spans="7:12" x14ac:dyDescent="0.25">
      <c r="G2818" s="17"/>
      <c r="H2818" s="17"/>
      <c r="I2818" s="17"/>
      <c r="J2818" s="17"/>
      <c r="K2818" s="17"/>
      <c r="L2818" s="17"/>
    </row>
    <row r="2819" spans="7:12" x14ac:dyDescent="0.25">
      <c r="G2819" s="17"/>
      <c r="H2819" s="17"/>
      <c r="I2819" s="17"/>
      <c r="J2819" s="17"/>
      <c r="K2819" s="17"/>
      <c r="L2819" s="17"/>
    </row>
    <row r="2820" spans="7:12" x14ac:dyDescent="0.25">
      <c r="G2820" s="17"/>
      <c r="H2820" s="17"/>
      <c r="I2820" s="17"/>
      <c r="J2820" s="17"/>
      <c r="K2820" s="17"/>
      <c r="L2820" s="17"/>
    </row>
    <row r="2821" spans="7:12" x14ac:dyDescent="0.25">
      <c r="G2821" s="17"/>
      <c r="H2821" s="17"/>
      <c r="I2821" s="17"/>
      <c r="J2821" s="17"/>
      <c r="K2821" s="17"/>
      <c r="L2821" s="17"/>
    </row>
    <row r="2822" spans="7:12" x14ac:dyDescent="0.25">
      <c r="G2822" s="17"/>
      <c r="H2822" s="17"/>
      <c r="I2822" s="17"/>
      <c r="J2822" s="17"/>
      <c r="K2822" s="17"/>
      <c r="L2822" s="17"/>
    </row>
    <row r="2823" spans="7:12" x14ac:dyDescent="0.25">
      <c r="G2823" s="17"/>
      <c r="H2823" s="17"/>
      <c r="I2823" s="17"/>
      <c r="J2823" s="17"/>
      <c r="K2823" s="17"/>
      <c r="L2823" s="17"/>
    </row>
    <row r="2824" spans="7:12" x14ac:dyDescent="0.25">
      <c r="G2824" s="17"/>
      <c r="H2824" s="17"/>
      <c r="I2824" s="17"/>
      <c r="J2824" s="17"/>
      <c r="K2824" s="17"/>
      <c r="L2824" s="17"/>
    </row>
    <row r="2825" spans="7:12" x14ac:dyDescent="0.25">
      <c r="G2825" s="17"/>
      <c r="H2825" s="17"/>
      <c r="I2825" s="17"/>
      <c r="J2825" s="17"/>
      <c r="K2825" s="17"/>
      <c r="L2825" s="17"/>
    </row>
    <row r="2826" spans="7:12" x14ac:dyDescent="0.25">
      <c r="G2826" s="17"/>
      <c r="H2826" s="17"/>
      <c r="I2826" s="17"/>
      <c r="J2826" s="17"/>
      <c r="K2826" s="17"/>
      <c r="L2826" s="17"/>
    </row>
    <row r="2827" spans="7:12" x14ac:dyDescent="0.25">
      <c r="G2827" s="17"/>
      <c r="H2827" s="17"/>
      <c r="I2827" s="17"/>
      <c r="J2827" s="17"/>
      <c r="K2827" s="17"/>
      <c r="L2827" s="17"/>
    </row>
    <row r="2828" spans="7:12" x14ac:dyDescent="0.25">
      <c r="G2828" s="17"/>
      <c r="H2828" s="17"/>
      <c r="I2828" s="17"/>
      <c r="J2828" s="17"/>
      <c r="K2828" s="17"/>
      <c r="L2828" s="17"/>
    </row>
    <row r="2829" spans="7:12" x14ac:dyDescent="0.25">
      <c r="G2829" s="17"/>
      <c r="H2829" s="17"/>
      <c r="I2829" s="17"/>
      <c r="J2829" s="17"/>
      <c r="K2829" s="17"/>
      <c r="L2829" s="17"/>
    </row>
    <row r="2830" spans="7:12" x14ac:dyDescent="0.25">
      <c r="G2830" s="17"/>
      <c r="H2830" s="17"/>
      <c r="I2830" s="17"/>
      <c r="J2830" s="17"/>
      <c r="K2830" s="17"/>
      <c r="L2830" s="17"/>
    </row>
    <row r="2831" spans="7:12" x14ac:dyDescent="0.25">
      <c r="G2831" s="17"/>
      <c r="H2831" s="17"/>
      <c r="I2831" s="17"/>
      <c r="J2831" s="17"/>
      <c r="K2831" s="17"/>
      <c r="L2831" s="17"/>
    </row>
    <row r="2832" spans="7:12" x14ac:dyDescent="0.25">
      <c r="G2832" s="17"/>
      <c r="H2832" s="17"/>
      <c r="I2832" s="17"/>
      <c r="J2832" s="17"/>
      <c r="K2832" s="17"/>
      <c r="L2832" s="17"/>
    </row>
    <row r="2833" spans="7:12" x14ac:dyDescent="0.25">
      <c r="G2833" s="17"/>
      <c r="H2833" s="17"/>
      <c r="I2833" s="17"/>
      <c r="J2833" s="17"/>
      <c r="K2833" s="17"/>
      <c r="L2833" s="17"/>
    </row>
    <row r="2834" spans="7:12" x14ac:dyDescent="0.25">
      <c r="G2834" s="17"/>
      <c r="H2834" s="17"/>
      <c r="I2834" s="17"/>
      <c r="J2834" s="17"/>
      <c r="K2834" s="17"/>
      <c r="L2834" s="17"/>
    </row>
    <row r="2835" spans="7:12" x14ac:dyDescent="0.25">
      <c r="G2835" s="17"/>
      <c r="H2835" s="17"/>
      <c r="I2835" s="17"/>
      <c r="J2835" s="17"/>
      <c r="K2835" s="17"/>
      <c r="L2835" s="17"/>
    </row>
    <row r="2836" spans="7:12" x14ac:dyDescent="0.25">
      <c r="G2836" s="17"/>
      <c r="H2836" s="17"/>
      <c r="I2836" s="17"/>
      <c r="J2836" s="17"/>
      <c r="K2836" s="17"/>
      <c r="L2836" s="17"/>
    </row>
    <row r="2837" spans="7:12" x14ac:dyDescent="0.25">
      <c r="G2837" s="17"/>
      <c r="H2837" s="17"/>
      <c r="I2837" s="17"/>
      <c r="J2837" s="17"/>
      <c r="K2837" s="17"/>
      <c r="L2837" s="17"/>
    </row>
    <row r="2838" spans="7:12" x14ac:dyDescent="0.25">
      <c r="G2838" s="17"/>
      <c r="H2838" s="17"/>
      <c r="I2838" s="17"/>
      <c r="J2838" s="17"/>
      <c r="K2838" s="17"/>
      <c r="L2838" s="17"/>
    </row>
    <row r="2839" spans="7:12" x14ac:dyDescent="0.25">
      <c r="G2839" s="17"/>
      <c r="H2839" s="17"/>
      <c r="I2839" s="17"/>
      <c r="J2839" s="17"/>
      <c r="K2839" s="17"/>
      <c r="L2839" s="17"/>
    </row>
    <row r="2840" spans="7:12" x14ac:dyDescent="0.25">
      <c r="G2840" s="17"/>
      <c r="H2840" s="17"/>
      <c r="I2840" s="17"/>
      <c r="J2840" s="17"/>
      <c r="K2840" s="17"/>
      <c r="L2840" s="17"/>
    </row>
    <row r="2841" spans="7:12" x14ac:dyDescent="0.25">
      <c r="G2841" s="17"/>
      <c r="H2841" s="17"/>
      <c r="I2841" s="17"/>
      <c r="J2841" s="17"/>
      <c r="K2841" s="17"/>
      <c r="L2841" s="17"/>
    </row>
    <row r="2842" spans="7:12" x14ac:dyDescent="0.25">
      <c r="G2842" s="17"/>
      <c r="H2842" s="17"/>
      <c r="I2842" s="17"/>
      <c r="J2842" s="17"/>
      <c r="K2842" s="17"/>
      <c r="L2842" s="17"/>
    </row>
    <row r="2843" spans="7:12" x14ac:dyDescent="0.25">
      <c r="G2843" s="17"/>
      <c r="H2843" s="17"/>
      <c r="I2843" s="17"/>
      <c r="J2843" s="17"/>
      <c r="K2843" s="17"/>
      <c r="L2843" s="17"/>
    </row>
    <row r="2844" spans="7:12" x14ac:dyDescent="0.25">
      <c r="G2844" s="17"/>
      <c r="H2844" s="17"/>
      <c r="I2844" s="17"/>
      <c r="J2844" s="17"/>
      <c r="K2844" s="17"/>
      <c r="L2844" s="17"/>
    </row>
    <row r="2845" spans="7:12" x14ac:dyDescent="0.25">
      <c r="G2845" s="17"/>
      <c r="H2845" s="17"/>
      <c r="I2845" s="17"/>
      <c r="J2845" s="17"/>
      <c r="K2845" s="17"/>
      <c r="L2845" s="17"/>
    </row>
    <row r="2846" spans="7:12" x14ac:dyDescent="0.25">
      <c r="G2846" s="17"/>
      <c r="H2846" s="17"/>
      <c r="I2846" s="17"/>
      <c r="J2846" s="17"/>
      <c r="K2846" s="17"/>
      <c r="L2846" s="17"/>
    </row>
    <row r="2847" spans="7:12" x14ac:dyDescent="0.25">
      <c r="G2847" s="17"/>
      <c r="H2847" s="17"/>
      <c r="I2847" s="17"/>
      <c r="J2847" s="17"/>
      <c r="K2847" s="17"/>
      <c r="L2847" s="17"/>
    </row>
    <row r="2848" spans="7:12" x14ac:dyDescent="0.25">
      <c r="G2848" s="17"/>
      <c r="H2848" s="17"/>
      <c r="I2848" s="17"/>
      <c r="J2848" s="17"/>
      <c r="K2848" s="17"/>
      <c r="L2848" s="17"/>
    </row>
    <row r="2849" spans="7:12" x14ac:dyDescent="0.25">
      <c r="G2849" s="17"/>
      <c r="H2849" s="17"/>
      <c r="I2849" s="17"/>
      <c r="J2849" s="17"/>
      <c r="K2849" s="17"/>
      <c r="L2849" s="17"/>
    </row>
    <row r="2850" spans="7:12" x14ac:dyDescent="0.25">
      <c r="G2850" s="17"/>
      <c r="H2850" s="17"/>
      <c r="I2850" s="17"/>
      <c r="J2850" s="17"/>
      <c r="K2850" s="17"/>
      <c r="L2850" s="17"/>
    </row>
    <row r="2851" spans="7:12" x14ac:dyDescent="0.25">
      <c r="G2851" s="17"/>
      <c r="H2851" s="17"/>
      <c r="I2851" s="17"/>
      <c r="J2851" s="17"/>
      <c r="K2851" s="17"/>
      <c r="L2851" s="17"/>
    </row>
    <row r="2852" spans="7:12" x14ac:dyDescent="0.25">
      <c r="G2852" s="17"/>
      <c r="H2852" s="17"/>
      <c r="I2852" s="17"/>
      <c r="J2852" s="17"/>
      <c r="K2852" s="17"/>
      <c r="L2852" s="17"/>
    </row>
    <row r="2853" spans="7:12" x14ac:dyDescent="0.25">
      <c r="G2853" s="17"/>
      <c r="H2853" s="17"/>
      <c r="I2853" s="17"/>
      <c r="J2853" s="17"/>
      <c r="K2853" s="17"/>
      <c r="L2853" s="17"/>
    </row>
    <row r="2854" spans="7:12" x14ac:dyDescent="0.25">
      <c r="G2854" s="17"/>
      <c r="H2854" s="17"/>
      <c r="I2854" s="17"/>
      <c r="J2854" s="17"/>
      <c r="K2854" s="17"/>
      <c r="L2854" s="17"/>
    </row>
    <row r="2855" spans="7:12" x14ac:dyDescent="0.25">
      <c r="G2855" s="17"/>
      <c r="H2855" s="17"/>
      <c r="I2855" s="17"/>
      <c r="J2855" s="17"/>
      <c r="K2855" s="17"/>
      <c r="L2855" s="17"/>
    </row>
    <row r="2856" spans="7:12" x14ac:dyDescent="0.25">
      <c r="G2856" s="17"/>
      <c r="H2856" s="17"/>
      <c r="I2856" s="17"/>
      <c r="J2856" s="17"/>
      <c r="K2856" s="17"/>
      <c r="L2856" s="17"/>
    </row>
    <row r="2857" spans="7:12" x14ac:dyDescent="0.25">
      <c r="G2857" s="17"/>
      <c r="H2857" s="17"/>
      <c r="I2857" s="17"/>
      <c r="J2857" s="17"/>
      <c r="K2857" s="17"/>
      <c r="L2857" s="17"/>
    </row>
    <row r="2858" spans="7:12" x14ac:dyDescent="0.25">
      <c r="G2858" s="17"/>
      <c r="H2858" s="17"/>
      <c r="I2858" s="17"/>
      <c r="J2858" s="17"/>
      <c r="K2858" s="17"/>
      <c r="L2858" s="17"/>
    </row>
    <row r="2859" spans="7:12" x14ac:dyDescent="0.25">
      <c r="G2859" s="17"/>
      <c r="H2859" s="17"/>
      <c r="I2859" s="17"/>
      <c r="J2859" s="17"/>
      <c r="K2859" s="17"/>
      <c r="L2859" s="17"/>
    </row>
    <row r="2860" spans="7:12" x14ac:dyDescent="0.25">
      <c r="G2860" s="17"/>
      <c r="H2860" s="17"/>
      <c r="I2860" s="17"/>
      <c r="J2860" s="17"/>
      <c r="K2860" s="17"/>
      <c r="L2860" s="17"/>
    </row>
    <row r="2861" spans="7:12" x14ac:dyDescent="0.25">
      <c r="G2861" s="17"/>
      <c r="H2861" s="17"/>
      <c r="I2861" s="17"/>
      <c r="J2861" s="17"/>
      <c r="K2861" s="17"/>
      <c r="L2861" s="17"/>
    </row>
    <row r="2862" spans="7:12" x14ac:dyDescent="0.25">
      <c r="G2862" s="17"/>
      <c r="H2862" s="17"/>
      <c r="I2862" s="17"/>
      <c r="J2862" s="17"/>
      <c r="K2862" s="17"/>
      <c r="L2862" s="17"/>
    </row>
    <row r="2863" spans="7:12" x14ac:dyDescent="0.25">
      <c r="G2863" s="17"/>
      <c r="H2863" s="17"/>
      <c r="I2863" s="17"/>
      <c r="J2863" s="17"/>
      <c r="K2863" s="17"/>
      <c r="L2863" s="17"/>
    </row>
    <row r="2864" spans="7:12" x14ac:dyDescent="0.25">
      <c r="G2864" s="17"/>
      <c r="H2864" s="17"/>
      <c r="I2864" s="17"/>
      <c r="J2864" s="17"/>
      <c r="K2864" s="17"/>
      <c r="L2864" s="17"/>
    </row>
    <row r="2865" spans="7:12" x14ac:dyDescent="0.25">
      <c r="G2865" s="17"/>
      <c r="H2865" s="17"/>
      <c r="I2865" s="17"/>
      <c r="J2865" s="17"/>
      <c r="K2865" s="17"/>
      <c r="L2865" s="17"/>
    </row>
    <row r="2866" spans="7:12" x14ac:dyDescent="0.25">
      <c r="G2866" s="17"/>
      <c r="H2866" s="17"/>
      <c r="I2866" s="17"/>
      <c r="J2866" s="17"/>
      <c r="K2866" s="17"/>
      <c r="L2866" s="17"/>
    </row>
    <row r="2867" spans="7:12" x14ac:dyDescent="0.25">
      <c r="G2867" s="17"/>
      <c r="H2867" s="17"/>
      <c r="I2867" s="17"/>
      <c r="J2867" s="17"/>
      <c r="K2867" s="17"/>
      <c r="L2867" s="17"/>
    </row>
    <row r="2868" spans="7:12" x14ac:dyDescent="0.25">
      <c r="G2868" s="17"/>
      <c r="H2868" s="17"/>
      <c r="I2868" s="17"/>
      <c r="J2868" s="17"/>
      <c r="K2868" s="17"/>
      <c r="L2868" s="17"/>
    </row>
    <row r="2869" spans="7:12" x14ac:dyDescent="0.25">
      <c r="G2869" s="17"/>
      <c r="H2869" s="17"/>
      <c r="I2869" s="17"/>
      <c r="J2869" s="17"/>
      <c r="K2869" s="17"/>
      <c r="L2869" s="17"/>
    </row>
    <row r="2870" spans="7:12" x14ac:dyDescent="0.25">
      <c r="G2870" s="17"/>
      <c r="H2870" s="17"/>
      <c r="I2870" s="17"/>
      <c r="J2870" s="17"/>
      <c r="K2870" s="17"/>
      <c r="L2870" s="17"/>
    </row>
    <row r="2871" spans="7:12" x14ac:dyDescent="0.25">
      <c r="G2871" s="17"/>
      <c r="H2871" s="17"/>
      <c r="I2871" s="17"/>
      <c r="J2871" s="17"/>
      <c r="K2871" s="17"/>
      <c r="L2871" s="17"/>
    </row>
    <row r="2872" spans="7:12" x14ac:dyDescent="0.25">
      <c r="G2872" s="17"/>
      <c r="H2872" s="17"/>
      <c r="I2872" s="17"/>
      <c r="J2872" s="17"/>
      <c r="K2872" s="17"/>
      <c r="L2872" s="17"/>
    </row>
    <row r="2873" spans="7:12" x14ac:dyDescent="0.25">
      <c r="G2873" s="17"/>
      <c r="H2873" s="17"/>
      <c r="I2873" s="17"/>
      <c r="J2873" s="17"/>
      <c r="K2873" s="17"/>
      <c r="L2873" s="17"/>
    </row>
    <row r="2874" spans="7:12" x14ac:dyDescent="0.25">
      <c r="G2874" s="17"/>
      <c r="H2874" s="17"/>
      <c r="I2874" s="17"/>
      <c r="J2874" s="17"/>
      <c r="K2874" s="17"/>
      <c r="L2874" s="17"/>
    </row>
    <row r="2875" spans="7:12" x14ac:dyDescent="0.25">
      <c r="G2875" s="17"/>
      <c r="H2875" s="17"/>
      <c r="I2875" s="17"/>
      <c r="J2875" s="17"/>
      <c r="K2875" s="17"/>
      <c r="L2875" s="17"/>
    </row>
    <row r="2876" spans="7:12" x14ac:dyDescent="0.25">
      <c r="G2876" s="17"/>
      <c r="H2876" s="17"/>
      <c r="I2876" s="17"/>
      <c r="J2876" s="17"/>
      <c r="K2876" s="17"/>
      <c r="L2876" s="17"/>
    </row>
    <row r="2877" spans="7:12" x14ac:dyDescent="0.25">
      <c r="G2877" s="17"/>
      <c r="H2877" s="17"/>
      <c r="I2877" s="17"/>
      <c r="J2877" s="17"/>
      <c r="K2877" s="17"/>
      <c r="L2877" s="17"/>
    </row>
    <row r="2878" spans="7:12" x14ac:dyDescent="0.25">
      <c r="G2878" s="17"/>
      <c r="H2878" s="17"/>
      <c r="I2878" s="17"/>
      <c r="J2878" s="17"/>
      <c r="K2878" s="17"/>
      <c r="L2878" s="17"/>
    </row>
    <row r="2879" spans="7:12" x14ac:dyDescent="0.25">
      <c r="G2879" s="17"/>
      <c r="H2879" s="17"/>
      <c r="I2879" s="17"/>
      <c r="J2879" s="17"/>
      <c r="K2879" s="17"/>
      <c r="L2879" s="17"/>
    </row>
    <row r="2880" spans="7:12" x14ac:dyDescent="0.25">
      <c r="G2880" s="17"/>
      <c r="H2880" s="17"/>
      <c r="I2880" s="17"/>
      <c r="J2880" s="17"/>
      <c r="K2880" s="17"/>
      <c r="L2880" s="17"/>
    </row>
    <row r="2881" spans="7:12" x14ac:dyDescent="0.25">
      <c r="G2881" s="17"/>
      <c r="H2881" s="17"/>
      <c r="I2881" s="17"/>
      <c r="J2881" s="17"/>
      <c r="K2881" s="17"/>
      <c r="L2881" s="17"/>
    </row>
    <row r="2882" spans="7:12" x14ac:dyDescent="0.25">
      <c r="G2882" s="17"/>
      <c r="H2882" s="17"/>
      <c r="I2882" s="17"/>
      <c r="J2882" s="17"/>
      <c r="K2882" s="17"/>
      <c r="L2882" s="17"/>
    </row>
    <row r="2883" spans="7:12" x14ac:dyDescent="0.25">
      <c r="G2883" s="17"/>
      <c r="H2883" s="17"/>
      <c r="I2883" s="17"/>
      <c r="J2883" s="17"/>
      <c r="K2883" s="17"/>
      <c r="L2883" s="17"/>
    </row>
    <row r="2884" spans="7:12" x14ac:dyDescent="0.25">
      <c r="G2884" s="17"/>
      <c r="H2884" s="17"/>
      <c r="I2884" s="17"/>
      <c r="J2884" s="17"/>
      <c r="K2884" s="17"/>
      <c r="L2884" s="17"/>
    </row>
    <row r="2885" spans="7:12" x14ac:dyDescent="0.25">
      <c r="G2885" s="17"/>
      <c r="H2885" s="17"/>
      <c r="I2885" s="17"/>
      <c r="J2885" s="17"/>
      <c r="K2885" s="17"/>
      <c r="L2885" s="17"/>
    </row>
    <row r="2886" spans="7:12" x14ac:dyDescent="0.25">
      <c r="G2886" s="17"/>
      <c r="H2886" s="17"/>
      <c r="I2886" s="17"/>
      <c r="J2886" s="17"/>
      <c r="K2886" s="17"/>
      <c r="L2886" s="17"/>
    </row>
    <row r="2887" spans="7:12" x14ac:dyDescent="0.25">
      <c r="G2887" s="17"/>
      <c r="H2887" s="17"/>
      <c r="I2887" s="17"/>
      <c r="J2887" s="17"/>
      <c r="K2887" s="17"/>
      <c r="L2887" s="17"/>
    </row>
    <row r="2888" spans="7:12" x14ac:dyDescent="0.25">
      <c r="G2888" s="17"/>
      <c r="H2888" s="17"/>
      <c r="I2888" s="17"/>
      <c r="J2888" s="17"/>
      <c r="K2888" s="17"/>
      <c r="L2888" s="17"/>
    </row>
    <row r="2889" spans="7:12" x14ac:dyDescent="0.25">
      <c r="G2889" s="17"/>
      <c r="H2889" s="17"/>
      <c r="I2889" s="17"/>
      <c r="J2889" s="17"/>
      <c r="K2889" s="17"/>
      <c r="L2889" s="17"/>
    </row>
    <row r="2890" spans="7:12" x14ac:dyDescent="0.25">
      <c r="G2890" s="17"/>
      <c r="H2890" s="17"/>
      <c r="I2890" s="17"/>
      <c r="J2890" s="17"/>
      <c r="K2890" s="17"/>
      <c r="L2890" s="17"/>
    </row>
    <row r="2891" spans="7:12" x14ac:dyDescent="0.25">
      <c r="G2891" s="17"/>
      <c r="H2891" s="17"/>
      <c r="I2891" s="17"/>
      <c r="J2891" s="17"/>
      <c r="K2891" s="17"/>
      <c r="L2891" s="17"/>
    </row>
    <row r="2892" spans="7:12" x14ac:dyDescent="0.25">
      <c r="G2892" s="17"/>
      <c r="H2892" s="17"/>
      <c r="I2892" s="17"/>
      <c r="J2892" s="17"/>
      <c r="K2892" s="17"/>
      <c r="L2892" s="17"/>
    </row>
    <row r="2893" spans="7:12" x14ac:dyDescent="0.25">
      <c r="G2893" s="17"/>
      <c r="H2893" s="17"/>
      <c r="I2893" s="17"/>
      <c r="J2893" s="17"/>
      <c r="K2893" s="17"/>
      <c r="L2893" s="17"/>
    </row>
    <row r="2894" spans="7:12" x14ac:dyDescent="0.25">
      <c r="G2894" s="17"/>
      <c r="H2894" s="17"/>
      <c r="I2894" s="17"/>
      <c r="J2894" s="17"/>
      <c r="K2894" s="17"/>
      <c r="L2894" s="17"/>
    </row>
    <row r="2895" spans="7:12" x14ac:dyDescent="0.25">
      <c r="G2895" s="17"/>
      <c r="H2895" s="17"/>
      <c r="I2895" s="17"/>
      <c r="J2895" s="17"/>
      <c r="K2895" s="17"/>
      <c r="L2895" s="17"/>
    </row>
    <row r="2896" spans="7:12" x14ac:dyDescent="0.25">
      <c r="G2896" s="17"/>
      <c r="H2896" s="17"/>
      <c r="I2896" s="17"/>
      <c r="J2896" s="17"/>
      <c r="K2896" s="17"/>
      <c r="L2896" s="17"/>
    </row>
    <row r="2897" spans="7:12" x14ac:dyDescent="0.25">
      <c r="G2897" s="17"/>
      <c r="H2897" s="17"/>
      <c r="I2897" s="17"/>
      <c r="J2897" s="17"/>
      <c r="K2897" s="17"/>
      <c r="L2897" s="17"/>
    </row>
    <row r="2898" spans="7:12" x14ac:dyDescent="0.25">
      <c r="G2898" s="17"/>
      <c r="H2898" s="17"/>
      <c r="I2898" s="17"/>
      <c r="J2898" s="17"/>
      <c r="K2898" s="17"/>
      <c r="L2898" s="17"/>
    </row>
    <row r="2899" spans="7:12" x14ac:dyDescent="0.25">
      <c r="G2899" s="17"/>
      <c r="H2899" s="17"/>
      <c r="I2899" s="17"/>
      <c r="J2899" s="17"/>
      <c r="K2899" s="17"/>
      <c r="L2899" s="17"/>
    </row>
    <row r="2900" spans="7:12" x14ac:dyDescent="0.25">
      <c r="G2900" s="17"/>
      <c r="H2900" s="17"/>
      <c r="I2900" s="17"/>
      <c r="J2900" s="17"/>
      <c r="K2900" s="17"/>
      <c r="L2900" s="17"/>
    </row>
    <row r="2901" spans="7:12" x14ac:dyDescent="0.25">
      <c r="G2901" s="17"/>
      <c r="H2901" s="17"/>
      <c r="I2901" s="17"/>
      <c r="J2901" s="17"/>
      <c r="K2901" s="17"/>
      <c r="L2901" s="17"/>
    </row>
    <row r="2902" spans="7:12" x14ac:dyDescent="0.25">
      <c r="G2902" s="17"/>
      <c r="H2902" s="17"/>
      <c r="I2902" s="17"/>
      <c r="J2902" s="17"/>
      <c r="K2902" s="17"/>
      <c r="L2902" s="17"/>
    </row>
    <row r="2903" spans="7:12" x14ac:dyDescent="0.25">
      <c r="G2903" s="17"/>
      <c r="H2903" s="17"/>
      <c r="I2903" s="17"/>
      <c r="J2903" s="17"/>
      <c r="K2903" s="17"/>
      <c r="L2903" s="17"/>
    </row>
    <row r="2904" spans="7:12" x14ac:dyDescent="0.25">
      <c r="G2904" s="17"/>
      <c r="H2904" s="17"/>
      <c r="I2904" s="17"/>
      <c r="J2904" s="17"/>
      <c r="K2904" s="17"/>
      <c r="L2904" s="17"/>
    </row>
    <row r="2905" spans="7:12" x14ac:dyDescent="0.25">
      <c r="G2905" s="17"/>
      <c r="H2905" s="17"/>
      <c r="I2905" s="17"/>
      <c r="J2905" s="17"/>
      <c r="K2905" s="17"/>
      <c r="L2905" s="17"/>
    </row>
    <row r="2906" spans="7:12" x14ac:dyDescent="0.25">
      <c r="G2906" s="17"/>
      <c r="H2906" s="17"/>
      <c r="I2906" s="17"/>
      <c r="J2906" s="17"/>
      <c r="K2906" s="17"/>
      <c r="L2906" s="17"/>
    </row>
    <row r="2907" spans="7:12" x14ac:dyDescent="0.25">
      <c r="G2907" s="17"/>
      <c r="H2907" s="17"/>
      <c r="I2907" s="17"/>
      <c r="J2907" s="17"/>
      <c r="K2907" s="17"/>
      <c r="L2907" s="17"/>
    </row>
    <row r="2908" spans="7:12" x14ac:dyDescent="0.25">
      <c r="G2908" s="17"/>
      <c r="H2908" s="17"/>
      <c r="I2908" s="17"/>
      <c r="J2908" s="17"/>
      <c r="K2908" s="17"/>
      <c r="L2908" s="17"/>
    </row>
    <row r="2909" spans="7:12" x14ac:dyDescent="0.25">
      <c r="G2909" s="17"/>
      <c r="H2909" s="17"/>
      <c r="I2909" s="17"/>
      <c r="J2909" s="17"/>
      <c r="K2909" s="17"/>
      <c r="L2909" s="17"/>
    </row>
    <row r="2910" spans="7:12" x14ac:dyDescent="0.25">
      <c r="G2910" s="17"/>
      <c r="H2910" s="17"/>
      <c r="I2910" s="17"/>
      <c r="J2910" s="17"/>
      <c r="K2910" s="17"/>
      <c r="L2910" s="17"/>
    </row>
    <row r="2911" spans="7:12" x14ac:dyDescent="0.25">
      <c r="G2911" s="17"/>
      <c r="H2911" s="17"/>
      <c r="I2911" s="17"/>
      <c r="J2911" s="17"/>
      <c r="K2911" s="17"/>
      <c r="L2911" s="17"/>
    </row>
    <row r="2912" spans="7:12" x14ac:dyDescent="0.25">
      <c r="G2912" s="17"/>
      <c r="H2912" s="17"/>
      <c r="I2912" s="17"/>
      <c r="J2912" s="17"/>
      <c r="K2912" s="17"/>
      <c r="L2912" s="17"/>
    </row>
    <row r="2913" spans="7:12" x14ac:dyDescent="0.25">
      <c r="G2913" s="17"/>
      <c r="H2913" s="17"/>
      <c r="I2913" s="17"/>
      <c r="J2913" s="17"/>
      <c r="K2913" s="17"/>
      <c r="L2913" s="17"/>
    </row>
    <row r="2914" spans="7:12" x14ac:dyDescent="0.25">
      <c r="G2914" s="17"/>
      <c r="H2914" s="17"/>
      <c r="I2914" s="17"/>
      <c r="J2914" s="17"/>
      <c r="K2914" s="17"/>
      <c r="L2914" s="17"/>
    </row>
    <row r="2915" spans="7:12" x14ac:dyDescent="0.25">
      <c r="G2915" s="17"/>
      <c r="H2915" s="17"/>
      <c r="I2915" s="17"/>
      <c r="J2915" s="17"/>
      <c r="K2915" s="17"/>
      <c r="L2915" s="17"/>
    </row>
    <row r="2916" spans="7:12" x14ac:dyDescent="0.25">
      <c r="G2916" s="17"/>
      <c r="H2916" s="17"/>
      <c r="I2916" s="17"/>
      <c r="J2916" s="17"/>
      <c r="K2916" s="17"/>
      <c r="L2916" s="17"/>
    </row>
    <row r="2917" spans="7:12" x14ac:dyDescent="0.25">
      <c r="G2917" s="17"/>
      <c r="H2917" s="17"/>
      <c r="I2917" s="17"/>
      <c r="J2917" s="17"/>
      <c r="K2917" s="17"/>
      <c r="L2917" s="17"/>
    </row>
    <row r="2918" spans="7:12" x14ac:dyDescent="0.25">
      <c r="G2918" s="17"/>
      <c r="H2918" s="17"/>
      <c r="I2918" s="17"/>
      <c r="J2918" s="17"/>
      <c r="K2918" s="17"/>
      <c r="L2918" s="17"/>
    </row>
    <row r="2919" spans="7:12" x14ac:dyDescent="0.25">
      <c r="G2919" s="17"/>
      <c r="H2919" s="17"/>
      <c r="I2919" s="17"/>
      <c r="J2919" s="17"/>
      <c r="K2919" s="17"/>
      <c r="L2919" s="17"/>
    </row>
    <row r="2920" spans="7:12" x14ac:dyDescent="0.25">
      <c r="G2920" s="17"/>
      <c r="H2920" s="17"/>
      <c r="I2920" s="17"/>
      <c r="J2920" s="17"/>
      <c r="K2920" s="17"/>
      <c r="L2920" s="17"/>
    </row>
    <row r="2921" spans="7:12" x14ac:dyDescent="0.25">
      <c r="G2921" s="17"/>
      <c r="H2921" s="17"/>
      <c r="I2921" s="17"/>
      <c r="J2921" s="17"/>
      <c r="K2921" s="17"/>
      <c r="L2921" s="17"/>
    </row>
    <row r="2922" spans="7:12" x14ac:dyDescent="0.25">
      <c r="G2922" s="17"/>
      <c r="H2922" s="17"/>
      <c r="I2922" s="17"/>
      <c r="J2922" s="17"/>
      <c r="K2922" s="17"/>
      <c r="L2922" s="17"/>
    </row>
    <row r="2923" spans="7:12" x14ac:dyDescent="0.25">
      <c r="G2923" s="17"/>
      <c r="H2923" s="17"/>
      <c r="I2923" s="17"/>
      <c r="J2923" s="17"/>
      <c r="K2923" s="17"/>
      <c r="L2923" s="17"/>
    </row>
    <row r="2924" spans="7:12" x14ac:dyDescent="0.25">
      <c r="G2924" s="17"/>
      <c r="H2924" s="17"/>
      <c r="I2924" s="17"/>
      <c r="J2924" s="17"/>
      <c r="K2924" s="17"/>
      <c r="L2924" s="17"/>
    </row>
    <row r="2925" spans="7:12" x14ac:dyDescent="0.25">
      <c r="G2925" s="17"/>
      <c r="H2925" s="17"/>
      <c r="I2925" s="17"/>
      <c r="J2925" s="17"/>
      <c r="K2925" s="17"/>
      <c r="L2925" s="17"/>
    </row>
    <row r="2926" spans="7:12" x14ac:dyDescent="0.25">
      <c r="G2926" s="17"/>
      <c r="H2926" s="17"/>
      <c r="I2926" s="17"/>
      <c r="J2926" s="17"/>
      <c r="K2926" s="17"/>
      <c r="L2926" s="17"/>
    </row>
    <row r="2927" spans="7:12" x14ac:dyDescent="0.25">
      <c r="G2927" s="17"/>
      <c r="H2927" s="17"/>
      <c r="I2927" s="17"/>
      <c r="J2927" s="17"/>
      <c r="K2927" s="17"/>
      <c r="L2927" s="17"/>
    </row>
    <row r="2928" spans="7:12" x14ac:dyDescent="0.25">
      <c r="G2928" s="17"/>
      <c r="H2928" s="17"/>
      <c r="I2928" s="17"/>
      <c r="J2928" s="17"/>
      <c r="K2928" s="17"/>
      <c r="L2928" s="17"/>
    </row>
    <row r="2929" spans="7:12" x14ac:dyDescent="0.25">
      <c r="G2929" s="17"/>
      <c r="H2929" s="17"/>
      <c r="I2929" s="17"/>
      <c r="J2929" s="17"/>
      <c r="K2929" s="17"/>
      <c r="L2929" s="17"/>
    </row>
    <row r="2930" spans="7:12" x14ac:dyDescent="0.25">
      <c r="G2930" s="17"/>
      <c r="H2930" s="17"/>
      <c r="I2930" s="17"/>
      <c r="J2930" s="17"/>
      <c r="K2930" s="17"/>
      <c r="L2930" s="17"/>
    </row>
    <row r="2931" spans="7:12" x14ac:dyDescent="0.25">
      <c r="G2931" s="17"/>
      <c r="H2931" s="17"/>
      <c r="I2931" s="17"/>
      <c r="J2931" s="17"/>
      <c r="K2931" s="17"/>
      <c r="L2931" s="17"/>
    </row>
    <row r="2932" spans="7:12" x14ac:dyDescent="0.25">
      <c r="G2932" s="17"/>
      <c r="H2932" s="17"/>
      <c r="I2932" s="17"/>
      <c r="J2932" s="17"/>
      <c r="K2932" s="17"/>
      <c r="L2932" s="17"/>
    </row>
    <row r="2933" spans="7:12" x14ac:dyDescent="0.25">
      <c r="G2933" s="17"/>
      <c r="H2933" s="17"/>
      <c r="I2933" s="17"/>
      <c r="J2933" s="17"/>
      <c r="K2933" s="17"/>
      <c r="L2933" s="17"/>
    </row>
    <row r="2934" spans="7:12" x14ac:dyDescent="0.25">
      <c r="G2934" s="17"/>
      <c r="H2934" s="17"/>
      <c r="I2934" s="17"/>
      <c r="J2934" s="17"/>
      <c r="K2934" s="17"/>
      <c r="L2934" s="17"/>
    </row>
    <row r="2935" spans="7:12" x14ac:dyDescent="0.25">
      <c r="G2935" s="17"/>
      <c r="H2935" s="17"/>
      <c r="I2935" s="17"/>
      <c r="J2935" s="17"/>
      <c r="K2935" s="17"/>
      <c r="L2935" s="17"/>
    </row>
    <row r="2936" spans="7:12" x14ac:dyDescent="0.25">
      <c r="G2936" s="17"/>
      <c r="H2936" s="17"/>
      <c r="I2936" s="17"/>
      <c r="J2936" s="17"/>
      <c r="K2936" s="17"/>
      <c r="L2936" s="17"/>
    </row>
    <row r="2937" spans="7:12" x14ac:dyDescent="0.25">
      <c r="G2937" s="17"/>
      <c r="H2937" s="17"/>
      <c r="I2937" s="17"/>
      <c r="J2937" s="17"/>
      <c r="K2937" s="17"/>
      <c r="L2937" s="17"/>
    </row>
    <row r="2938" spans="7:12" x14ac:dyDescent="0.25">
      <c r="G2938" s="17"/>
      <c r="H2938" s="17"/>
      <c r="I2938" s="17"/>
      <c r="J2938" s="17"/>
      <c r="K2938" s="17"/>
      <c r="L2938" s="17"/>
    </row>
    <row r="2939" spans="7:12" x14ac:dyDescent="0.25">
      <c r="G2939" s="17"/>
      <c r="H2939" s="17"/>
      <c r="I2939" s="17"/>
      <c r="J2939" s="17"/>
      <c r="K2939" s="17"/>
      <c r="L2939" s="17"/>
    </row>
    <row r="2940" spans="7:12" x14ac:dyDescent="0.25">
      <c r="G2940" s="17"/>
      <c r="H2940" s="17"/>
      <c r="I2940" s="17"/>
      <c r="J2940" s="17"/>
      <c r="K2940" s="17"/>
      <c r="L2940" s="17"/>
    </row>
    <row r="2941" spans="7:12" x14ac:dyDescent="0.25">
      <c r="G2941" s="17"/>
      <c r="H2941" s="17"/>
      <c r="I2941" s="17"/>
      <c r="J2941" s="17"/>
      <c r="K2941" s="17"/>
      <c r="L2941" s="17"/>
    </row>
    <row r="2942" spans="7:12" x14ac:dyDescent="0.25">
      <c r="G2942" s="17"/>
      <c r="H2942" s="17"/>
      <c r="I2942" s="17"/>
      <c r="J2942" s="17"/>
      <c r="K2942" s="17"/>
      <c r="L2942" s="17"/>
    </row>
    <row r="2943" spans="7:12" x14ac:dyDescent="0.25">
      <c r="G2943" s="17"/>
      <c r="H2943" s="17"/>
      <c r="I2943" s="17"/>
      <c r="J2943" s="17"/>
      <c r="K2943" s="17"/>
      <c r="L2943" s="17"/>
    </row>
    <row r="2944" spans="7:12" x14ac:dyDescent="0.25">
      <c r="G2944" s="17"/>
      <c r="H2944" s="17"/>
      <c r="I2944" s="17"/>
      <c r="J2944" s="17"/>
      <c r="K2944" s="17"/>
      <c r="L2944" s="17"/>
    </row>
    <row r="2945" spans="7:12" x14ac:dyDescent="0.25">
      <c r="G2945" s="17"/>
      <c r="H2945" s="17"/>
      <c r="I2945" s="17"/>
      <c r="J2945" s="17"/>
      <c r="K2945" s="17"/>
      <c r="L2945" s="17"/>
    </row>
    <row r="2946" spans="7:12" x14ac:dyDescent="0.25">
      <c r="G2946" s="17"/>
      <c r="H2946" s="17"/>
      <c r="I2946" s="17"/>
      <c r="J2946" s="17"/>
      <c r="K2946" s="17"/>
      <c r="L2946" s="17"/>
    </row>
    <row r="2947" spans="7:12" x14ac:dyDescent="0.25">
      <c r="G2947" s="17"/>
      <c r="H2947" s="17"/>
      <c r="I2947" s="17"/>
      <c r="J2947" s="17"/>
      <c r="K2947" s="17"/>
      <c r="L2947" s="17"/>
    </row>
    <row r="2948" spans="7:12" x14ac:dyDescent="0.25">
      <c r="G2948" s="17"/>
      <c r="H2948" s="17"/>
      <c r="I2948" s="17"/>
      <c r="J2948" s="17"/>
      <c r="K2948" s="17"/>
      <c r="L2948" s="17"/>
    </row>
    <row r="2949" spans="7:12" x14ac:dyDescent="0.25">
      <c r="G2949" s="17"/>
      <c r="H2949" s="17"/>
      <c r="I2949" s="17"/>
      <c r="J2949" s="17"/>
      <c r="K2949" s="17"/>
      <c r="L2949" s="17"/>
    </row>
    <row r="2950" spans="7:12" x14ac:dyDescent="0.25">
      <c r="G2950" s="17"/>
      <c r="H2950" s="17"/>
      <c r="I2950" s="17"/>
      <c r="J2950" s="17"/>
      <c r="K2950" s="17"/>
      <c r="L2950" s="17"/>
    </row>
    <row r="2951" spans="7:12" x14ac:dyDescent="0.25">
      <c r="G2951" s="17"/>
      <c r="H2951" s="17"/>
      <c r="I2951" s="17"/>
      <c r="J2951" s="17"/>
      <c r="K2951" s="17"/>
      <c r="L2951" s="17"/>
    </row>
    <row r="2952" spans="7:12" x14ac:dyDescent="0.25">
      <c r="G2952" s="17"/>
      <c r="H2952" s="17"/>
      <c r="I2952" s="17"/>
      <c r="J2952" s="17"/>
      <c r="K2952" s="17"/>
      <c r="L2952" s="17"/>
    </row>
    <row r="2953" spans="7:12" x14ac:dyDescent="0.25">
      <c r="G2953" s="17"/>
      <c r="H2953" s="17"/>
      <c r="I2953" s="17"/>
      <c r="J2953" s="17"/>
      <c r="K2953" s="17"/>
      <c r="L2953" s="17"/>
    </row>
    <row r="2954" spans="7:12" x14ac:dyDescent="0.25">
      <c r="G2954" s="17"/>
      <c r="H2954" s="17"/>
      <c r="I2954" s="17"/>
      <c r="J2954" s="17"/>
      <c r="K2954" s="17"/>
      <c r="L2954" s="17"/>
    </row>
    <row r="2955" spans="7:12" x14ac:dyDescent="0.25">
      <c r="G2955" s="17"/>
      <c r="H2955" s="17"/>
      <c r="I2955" s="17"/>
      <c r="J2955" s="17"/>
      <c r="K2955" s="17"/>
      <c r="L2955" s="17"/>
    </row>
    <row r="2956" spans="7:12" x14ac:dyDescent="0.25">
      <c r="G2956" s="17"/>
      <c r="H2956" s="17"/>
      <c r="I2956" s="17"/>
      <c r="J2956" s="17"/>
      <c r="K2956" s="17"/>
      <c r="L2956" s="17"/>
    </row>
    <row r="2957" spans="7:12" x14ac:dyDescent="0.25">
      <c r="G2957" s="17"/>
      <c r="H2957" s="17"/>
      <c r="I2957" s="17"/>
      <c r="J2957" s="17"/>
      <c r="K2957" s="17"/>
      <c r="L2957" s="17"/>
    </row>
    <row r="2958" spans="7:12" x14ac:dyDescent="0.25">
      <c r="G2958" s="17"/>
      <c r="H2958" s="17"/>
      <c r="I2958" s="17"/>
      <c r="J2958" s="17"/>
      <c r="K2958" s="17"/>
      <c r="L2958" s="17"/>
    </row>
    <row r="2959" spans="7:12" x14ac:dyDescent="0.25">
      <c r="G2959" s="17"/>
      <c r="H2959" s="17"/>
      <c r="I2959" s="17"/>
      <c r="J2959" s="17"/>
      <c r="K2959" s="17"/>
      <c r="L2959" s="17"/>
    </row>
    <row r="2960" spans="7:12" x14ac:dyDescent="0.25">
      <c r="G2960" s="17"/>
      <c r="H2960" s="17"/>
      <c r="I2960" s="17"/>
      <c r="J2960" s="17"/>
      <c r="K2960" s="17"/>
      <c r="L2960" s="17"/>
    </row>
    <row r="2961" spans="7:12" x14ac:dyDescent="0.25">
      <c r="G2961" s="17"/>
      <c r="H2961" s="17"/>
      <c r="I2961" s="17"/>
      <c r="J2961" s="17"/>
      <c r="K2961" s="17"/>
      <c r="L2961" s="17"/>
    </row>
    <row r="2962" spans="7:12" x14ac:dyDescent="0.25">
      <c r="G2962" s="17"/>
      <c r="H2962" s="17"/>
      <c r="I2962" s="17"/>
      <c r="J2962" s="17"/>
      <c r="K2962" s="17"/>
      <c r="L2962" s="17"/>
    </row>
    <row r="2963" spans="7:12" x14ac:dyDescent="0.25">
      <c r="G2963" s="17"/>
      <c r="H2963" s="17"/>
      <c r="I2963" s="17"/>
      <c r="J2963" s="17"/>
      <c r="K2963" s="17"/>
      <c r="L2963" s="17"/>
    </row>
    <row r="2964" spans="7:12" x14ac:dyDescent="0.25">
      <c r="G2964" s="17"/>
      <c r="H2964" s="17"/>
      <c r="I2964" s="17"/>
      <c r="J2964" s="17"/>
      <c r="K2964" s="17"/>
      <c r="L2964" s="17"/>
    </row>
    <row r="2965" spans="7:12" x14ac:dyDescent="0.25">
      <c r="G2965" s="17"/>
      <c r="H2965" s="17"/>
      <c r="I2965" s="17"/>
      <c r="J2965" s="17"/>
      <c r="K2965" s="17"/>
      <c r="L2965" s="17"/>
    </row>
    <row r="2966" spans="7:12" x14ac:dyDescent="0.25">
      <c r="G2966" s="17"/>
      <c r="H2966" s="17"/>
      <c r="I2966" s="17"/>
      <c r="J2966" s="17"/>
      <c r="K2966" s="17"/>
      <c r="L2966" s="17"/>
    </row>
    <row r="2967" spans="7:12" x14ac:dyDescent="0.25">
      <c r="G2967" s="17"/>
      <c r="H2967" s="17"/>
      <c r="I2967" s="17"/>
      <c r="J2967" s="17"/>
      <c r="K2967" s="17"/>
      <c r="L2967" s="17"/>
    </row>
    <row r="2968" spans="7:12" x14ac:dyDescent="0.25">
      <c r="G2968" s="17"/>
      <c r="H2968" s="17"/>
      <c r="I2968" s="17"/>
      <c r="J2968" s="17"/>
      <c r="K2968" s="17"/>
      <c r="L2968" s="17"/>
    </row>
    <row r="2969" spans="7:12" x14ac:dyDescent="0.25">
      <c r="G2969" s="17"/>
      <c r="H2969" s="17"/>
      <c r="I2969" s="17"/>
      <c r="J2969" s="17"/>
      <c r="K2969" s="17"/>
      <c r="L2969" s="17"/>
    </row>
    <row r="2970" spans="7:12" x14ac:dyDescent="0.25">
      <c r="G2970" s="17"/>
      <c r="H2970" s="17"/>
      <c r="I2970" s="17"/>
      <c r="J2970" s="17"/>
      <c r="K2970" s="17"/>
      <c r="L2970" s="17"/>
    </row>
    <row r="2971" spans="7:12" x14ac:dyDescent="0.25">
      <c r="G2971" s="17"/>
      <c r="H2971" s="17"/>
      <c r="I2971" s="17"/>
      <c r="J2971" s="17"/>
      <c r="K2971" s="17"/>
      <c r="L2971" s="17"/>
    </row>
    <row r="2972" spans="7:12" x14ac:dyDescent="0.25">
      <c r="G2972" s="17"/>
      <c r="H2972" s="17"/>
      <c r="I2972" s="17"/>
      <c r="J2972" s="17"/>
      <c r="K2972" s="17"/>
      <c r="L2972" s="17"/>
    </row>
    <row r="2973" spans="7:12" x14ac:dyDescent="0.25">
      <c r="G2973" s="17"/>
      <c r="H2973" s="17"/>
      <c r="I2973" s="17"/>
      <c r="J2973" s="17"/>
      <c r="K2973" s="17"/>
      <c r="L2973" s="17"/>
    </row>
    <row r="2974" spans="7:12" x14ac:dyDescent="0.25">
      <c r="G2974" s="17"/>
      <c r="H2974" s="17"/>
      <c r="I2974" s="17"/>
      <c r="J2974" s="17"/>
      <c r="K2974" s="17"/>
      <c r="L2974" s="17"/>
    </row>
    <row r="2975" spans="7:12" x14ac:dyDescent="0.25">
      <c r="G2975" s="17"/>
      <c r="H2975" s="17"/>
      <c r="I2975" s="17"/>
      <c r="J2975" s="17"/>
      <c r="K2975" s="17"/>
      <c r="L2975" s="17"/>
    </row>
    <row r="2976" spans="7:12" x14ac:dyDescent="0.25">
      <c r="G2976" s="17"/>
      <c r="H2976" s="17"/>
      <c r="I2976" s="17"/>
      <c r="J2976" s="17"/>
      <c r="K2976" s="17"/>
      <c r="L2976" s="17"/>
    </row>
    <row r="2977" spans="7:12" x14ac:dyDescent="0.25">
      <c r="G2977" s="17"/>
      <c r="H2977" s="17"/>
      <c r="I2977" s="17"/>
      <c r="J2977" s="17"/>
      <c r="K2977" s="17"/>
      <c r="L2977" s="17"/>
    </row>
    <row r="2978" spans="7:12" x14ac:dyDescent="0.25">
      <c r="G2978" s="17"/>
      <c r="H2978" s="17"/>
      <c r="I2978" s="17"/>
      <c r="J2978" s="17"/>
      <c r="K2978" s="17"/>
      <c r="L2978" s="17"/>
    </row>
    <row r="2979" spans="7:12" x14ac:dyDescent="0.25">
      <c r="G2979" s="17"/>
      <c r="H2979" s="17"/>
      <c r="I2979" s="17"/>
      <c r="J2979" s="17"/>
      <c r="K2979" s="17"/>
      <c r="L2979" s="17"/>
    </row>
    <row r="2980" spans="7:12" x14ac:dyDescent="0.25">
      <c r="G2980" s="17"/>
      <c r="H2980" s="17"/>
      <c r="I2980" s="17"/>
      <c r="J2980" s="17"/>
      <c r="K2980" s="17"/>
      <c r="L2980" s="17"/>
    </row>
    <row r="2981" spans="7:12" x14ac:dyDescent="0.25">
      <c r="G2981" s="17"/>
      <c r="H2981" s="17"/>
      <c r="I2981" s="17"/>
      <c r="J2981" s="17"/>
      <c r="K2981" s="17"/>
      <c r="L2981" s="17"/>
    </row>
    <row r="2982" spans="7:12" x14ac:dyDescent="0.25">
      <c r="G2982" s="17"/>
      <c r="H2982" s="17"/>
      <c r="I2982" s="17"/>
      <c r="J2982" s="17"/>
      <c r="K2982" s="17"/>
      <c r="L2982" s="17"/>
    </row>
    <row r="2983" spans="7:12" x14ac:dyDescent="0.25">
      <c r="G2983" s="17"/>
      <c r="H2983" s="17"/>
      <c r="I2983" s="17"/>
      <c r="J2983" s="17"/>
      <c r="K2983" s="17"/>
      <c r="L2983" s="17"/>
    </row>
    <row r="2984" spans="7:12" x14ac:dyDescent="0.25">
      <c r="G2984" s="17"/>
      <c r="H2984" s="17"/>
      <c r="I2984" s="17"/>
      <c r="J2984" s="17"/>
      <c r="K2984" s="17"/>
      <c r="L2984" s="17"/>
    </row>
    <row r="2985" spans="7:12" x14ac:dyDescent="0.25">
      <c r="G2985" s="17"/>
      <c r="H2985" s="17"/>
      <c r="I2985" s="17"/>
      <c r="J2985" s="17"/>
      <c r="K2985" s="17"/>
      <c r="L2985" s="17"/>
    </row>
    <row r="2986" spans="7:12" x14ac:dyDescent="0.25">
      <c r="G2986" s="17"/>
      <c r="H2986" s="17"/>
      <c r="I2986" s="17"/>
      <c r="J2986" s="17"/>
      <c r="K2986" s="17"/>
      <c r="L2986" s="17"/>
    </row>
    <row r="2987" spans="7:12" x14ac:dyDescent="0.25">
      <c r="G2987" s="17"/>
      <c r="H2987" s="17"/>
      <c r="I2987" s="17"/>
      <c r="J2987" s="17"/>
      <c r="K2987" s="17"/>
      <c r="L2987" s="17"/>
    </row>
    <row r="2988" spans="7:12" x14ac:dyDescent="0.25">
      <c r="G2988" s="17"/>
      <c r="H2988" s="17"/>
      <c r="I2988" s="17"/>
      <c r="J2988" s="17"/>
      <c r="K2988" s="17"/>
      <c r="L2988" s="17"/>
    </row>
    <row r="2989" spans="7:12" x14ac:dyDescent="0.25">
      <c r="G2989" s="17"/>
      <c r="H2989" s="17"/>
      <c r="I2989" s="17"/>
      <c r="J2989" s="17"/>
      <c r="K2989" s="17"/>
      <c r="L2989" s="17"/>
    </row>
    <row r="2990" spans="7:12" x14ac:dyDescent="0.25">
      <c r="G2990" s="17"/>
      <c r="H2990" s="17"/>
      <c r="I2990" s="17"/>
      <c r="J2990" s="17"/>
      <c r="K2990" s="17"/>
      <c r="L2990" s="17"/>
    </row>
    <row r="2991" spans="7:12" x14ac:dyDescent="0.25">
      <c r="G2991" s="17"/>
      <c r="H2991" s="17"/>
      <c r="I2991" s="17"/>
      <c r="J2991" s="17"/>
      <c r="K2991" s="17"/>
      <c r="L2991" s="17"/>
    </row>
    <row r="2992" spans="7:12" x14ac:dyDescent="0.25">
      <c r="G2992" s="17"/>
      <c r="H2992" s="17"/>
      <c r="I2992" s="17"/>
      <c r="J2992" s="17"/>
      <c r="K2992" s="17"/>
      <c r="L2992" s="17"/>
    </row>
    <row r="2993" spans="7:12" x14ac:dyDescent="0.25">
      <c r="G2993" s="17"/>
      <c r="H2993" s="17"/>
      <c r="I2993" s="17"/>
      <c r="J2993" s="17"/>
      <c r="K2993" s="17"/>
      <c r="L2993" s="17"/>
    </row>
    <row r="2994" spans="7:12" x14ac:dyDescent="0.25">
      <c r="G2994" s="17"/>
      <c r="H2994" s="17"/>
      <c r="I2994" s="17"/>
      <c r="J2994" s="17"/>
      <c r="K2994" s="17"/>
      <c r="L2994" s="17"/>
    </row>
    <row r="2995" spans="7:12" x14ac:dyDescent="0.25">
      <c r="G2995" s="17"/>
      <c r="H2995" s="17"/>
      <c r="I2995" s="17"/>
      <c r="J2995" s="17"/>
      <c r="K2995" s="17"/>
      <c r="L2995" s="17"/>
    </row>
    <row r="2996" spans="7:12" x14ac:dyDescent="0.25">
      <c r="G2996" s="17"/>
      <c r="H2996" s="17"/>
      <c r="I2996" s="17"/>
      <c r="J2996" s="17"/>
      <c r="K2996" s="17"/>
      <c r="L2996" s="17"/>
    </row>
    <row r="2997" spans="7:12" x14ac:dyDescent="0.25">
      <c r="G2997" s="17"/>
      <c r="H2997" s="17"/>
      <c r="I2997" s="17"/>
      <c r="J2997" s="17"/>
      <c r="K2997" s="17"/>
      <c r="L2997" s="17"/>
    </row>
    <row r="2998" spans="7:12" x14ac:dyDescent="0.25">
      <c r="G2998" s="17"/>
      <c r="H2998" s="17"/>
      <c r="I2998" s="17"/>
      <c r="J2998" s="17"/>
      <c r="K2998" s="17"/>
      <c r="L2998" s="17"/>
    </row>
    <row r="2999" spans="7:12" x14ac:dyDescent="0.25">
      <c r="G2999" s="17"/>
      <c r="H2999" s="17"/>
      <c r="I2999" s="17"/>
      <c r="J2999" s="17"/>
      <c r="K2999" s="17"/>
      <c r="L2999" s="17"/>
    </row>
    <row r="3000" spans="7:12" x14ac:dyDescent="0.25">
      <c r="G3000" s="17"/>
      <c r="H3000" s="17"/>
      <c r="I3000" s="17"/>
      <c r="J3000" s="17"/>
      <c r="K3000" s="17"/>
      <c r="L3000" s="17"/>
    </row>
    <row r="3001" spans="7:12" x14ac:dyDescent="0.25">
      <c r="G3001" s="17"/>
      <c r="H3001" s="17"/>
      <c r="I3001" s="17"/>
      <c r="J3001" s="17"/>
      <c r="K3001" s="17"/>
      <c r="L3001" s="17"/>
    </row>
    <row r="3002" spans="7:12" x14ac:dyDescent="0.25">
      <c r="G3002" s="17"/>
      <c r="H3002" s="17"/>
      <c r="I3002" s="17"/>
      <c r="J3002" s="17"/>
      <c r="K3002" s="17"/>
      <c r="L3002" s="17"/>
    </row>
    <row r="3003" spans="7:12" x14ac:dyDescent="0.25">
      <c r="G3003" s="17"/>
      <c r="H3003" s="17"/>
      <c r="I3003" s="17"/>
      <c r="J3003" s="17"/>
      <c r="K3003" s="17"/>
      <c r="L3003" s="17"/>
    </row>
    <row r="3004" spans="7:12" x14ac:dyDescent="0.25">
      <c r="G3004" s="17"/>
      <c r="H3004" s="17"/>
      <c r="I3004" s="17"/>
      <c r="J3004" s="17"/>
      <c r="K3004" s="17"/>
      <c r="L3004" s="17"/>
    </row>
    <row r="3005" spans="7:12" x14ac:dyDescent="0.25">
      <c r="G3005" s="17"/>
      <c r="H3005" s="17"/>
      <c r="I3005" s="17"/>
      <c r="J3005" s="17"/>
      <c r="K3005" s="17"/>
      <c r="L3005" s="17"/>
    </row>
    <row r="3006" spans="7:12" x14ac:dyDescent="0.25">
      <c r="G3006" s="17"/>
      <c r="H3006" s="17"/>
      <c r="I3006" s="17"/>
      <c r="J3006" s="17"/>
      <c r="K3006" s="17"/>
      <c r="L3006" s="17"/>
    </row>
    <row r="3007" spans="7:12" x14ac:dyDescent="0.25">
      <c r="G3007" s="17"/>
      <c r="H3007" s="17"/>
      <c r="I3007" s="17"/>
      <c r="J3007" s="17"/>
      <c r="K3007" s="17"/>
      <c r="L3007" s="17"/>
    </row>
    <row r="3008" spans="7:12" x14ac:dyDescent="0.25">
      <c r="G3008" s="17"/>
      <c r="H3008" s="17"/>
      <c r="I3008" s="17"/>
      <c r="J3008" s="17"/>
      <c r="K3008" s="17"/>
      <c r="L3008" s="17"/>
    </row>
    <row r="3009" spans="7:12" x14ac:dyDescent="0.25">
      <c r="G3009" s="17"/>
      <c r="H3009" s="17"/>
      <c r="I3009" s="17"/>
      <c r="J3009" s="17"/>
      <c r="K3009" s="17"/>
      <c r="L3009" s="17"/>
    </row>
    <row r="3010" spans="7:12" x14ac:dyDescent="0.25">
      <c r="G3010" s="17"/>
      <c r="H3010" s="17"/>
      <c r="I3010" s="17"/>
      <c r="J3010" s="17"/>
      <c r="K3010" s="17"/>
      <c r="L3010" s="17"/>
    </row>
    <row r="3011" spans="7:12" x14ac:dyDescent="0.25">
      <c r="G3011" s="17"/>
      <c r="H3011" s="17"/>
      <c r="I3011" s="17"/>
      <c r="J3011" s="17"/>
      <c r="K3011" s="17"/>
      <c r="L3011" s="17"/>
    </row>
    <row r="3012" spans="7:12" x14ac:dyDescent="0.25">
      <c r="G3012" s="17"/>
      <c r="H3012" s="17"/>
      <c r="I3012" s="17"/>
      <c r="J3012" s="17"/>
      <c r="K3012" s="17"/>
      <c r="L3012" s="17"/>
    </row>
    <row r="3013" spans="7:12" x14ac:dyDescent="0.25">
      <c r="G3013" s="17"/>
      <c r="H3013" s="17"/>
      <c r="I3013" s="17"/>
      <c r="J3013" s="17"/>
      <c r="K3013" s="17"/>
      <c r="L3013" s="17"/>
    </row>
    <row r="3014" spans="7:12" x14ac:dyDescent="0.25">
      <c r="G3014" s="17"/>
      <c r="H3014" s="17"/>
      <c r="I3014" s="17"/>
      <c r="J3014" s="17"/>
      <c r="K3014" s="17"/>
      <c r="L3014" s="17"/>
    </row>
    <row r="3015" spans="7:12" x14ac:dyDescent="0.25">
      <c r="G3015" s="17"/>
      <c r="H3015" s="17"/>
      <c r="I3015" s="17"/>
      <c r="J3015" s="17"/>
      <c r="K3015" s="17"/>
      <c r="L3015" s="17"/>
    </row>
    <row r="3016" spans="7:12" x14ac:dyDescent="0.25">
      <c r="G3016" s="17"/>
      <c r="H3016" s="17"/>
      <c r="I3016" s="17"/>
      <c r="J3016" s="17"/>
      <c r="K3016" s="17"/>
      <c r="L3016" s="17"/>
    </row>
    <row r="3017" spans="7:12" x14ac:dyDescent="0.25">
      <c r="G3017" s="17"/>
      <c r="H3017" s="17"/>
      <c r="I3017" s="17"/>
      <c r="J3017" s="17"/>
      <c r="K3017" s="17"/>
      <c r="L3017" s="17"/>
    </row>
    <row r="3018" spans="7:12" x14ac:dyDescent="0.25">
      <c r="G3018" s="17"/>
      <c r="H3018" s="17"/>
      <c r="I3018" s="17"/>
      <c r="J3018" s="17"/>
      <c r="K3018" s="17"/>
      <c r="L3018" s="17"/>
    </row>
    <row r="3019" spans="7:12" x14ac:dyDescent="0.25">
      <c r="G3019" s="17"/>
      <c r="H3019" s="17"/>
      <c r="I3019" s="17"/>
      <c r="J3019" s="17"/>
      <c r="K3019" s="17"/>
      <c r="L3019" s="17"/>
    </row>
    <row r="3020" spans="7:12" x14ac:dyDescent="0.25">
      <c r="G3020" s="17"/>
      <c r="H3020" s="17"/>
      <c r="I3020" s="17"/>
      <c r="J3020" s="17"/>
      <c r="K3020" s="17"/>
      <c r="L3020" s="17"/>
    </row>
    <row r="3021" spans="7:12" x14ac:dyDescent="0.25">
      <c r="G3021" s="17"/>
      <c r="H3021" s="17"/>
      <c r="I3021" s="17"/>
      <c r="J3021" s="17"/>
      <c r="K3021" s="17"/>
      <c r="L3021" s="17"/>
    </row>
    <row r="3022" spans="7:12" x14ac:dyDescent="0.25">
      <c r="G3022" s="17"/>
      <c r="H3022" s="17"/>
      <c r="I3022" s="17"/>
      <c r="J3022" s="17"/>
      <c r="K3022" s="17"/>
      <c r="L3022" s="17"/>
    </row>
    <row r="3023" spans="7:12" x14ac:dyDescent="0.25">
      <c r="G3023" s="17"/>
      <c r="H3023" s="17"/>
      <c r="I3023" s="17"/>
      <c r="J3023" s="17"/>
      <c r="K3023" s="17"/>
      <c r="L3023" s="17"/>
    </row>
    <row r="3024" spans="7:12" x14ac:dyDescent="0.25">
      <c r="G3024" s="17"/>
      <c r="H3024" s="17"/>
      <c r="I3024" s="17"/>
      <c r="J3024" s="17"/>
      <c r="K3024" s="17"/>
      <c r="L3024" s="17"/>
    </row>
    <row r="3025" spans="7:12" x14ac:dyDescent="0.25">
      <c r="G3025" s="17"/>
      <c r="H3025" s="17"/>
      <c r="I3025" s="17"/>
      <c r="J3025" s="17"/>
      <c r="K3025" s="17"/>
      <c r="L3025" s="17"/>
    </row>
    <row r="3026" spans="7:12" x14ac:dyDescent="0.25">
      <c r="G3026" s="17"/>
      <c r="H3026" s="17"/>
      <c r="I3026" s="17"/>
      <c r="J3026" s="17"/>
      <c r="K3026" s="17"/>
      <c r="L3026" s="17"/>
    </row>
    <row r="3027" spans="7:12" x14ac:dyDescent="0.25">
      <c r="G3027" s="17"/>
      <c r="H3027" s="17"/>
      <c r="I3027" s="17"/>
      <c r="J3027" s="17"/>
      <c r="K3027" s="17"/>
      <c r="L3027" s="17"/>
    </row>
    <row r="3028" spans="7:12" x14ac:dyDescent="0.25">
      <c r="G3028" s="17"/>
      <c r="H3028" s="17"/>
      <c r="I3028" s="17"/>
      <c r="J3028" s="17"/>
      <c r="K3028" s="17"/>
      <c r="L3028" s="17"/>
    </row>
    <row r="3029" spans="7:12" x14ac:dyDescent="0.25">
      <c r="G3029" s="17"/>
      <c r="H3029" s="17"/>
      <c r="I3029" s="17"/>
      <c r="J3029" s="17"/>
      <c r="K3029" s="17"/>
      <c r="L3029" s="17"/>
    </row>
    <row r="3030" spans="7:12" x14ac:dyDescent="0.25">
      <c r="G3030" s="17"/>
      <c r="H3030" s="17"/>
      <c r="I3030" s="17"/>
      <c r="J3030" s="17"/>
      <c r="K3030" s="17"/>
      <c r="L3030" s="17"/>
    </row>
    <row r="3031" spans="7:12" x14ac:dyDescent="0.25">
      <c r="G3031" s="17"/>
      <c r="H3031" s="17"/>
      <c r="I3031" s="17"/>
      <c r="J3031" s="17"/>
      <c r="K3031" s="17"/>
      <c r="L3031" s="17"/>
    </row>
    <row r="3032" spans="7:12" x14ac:dyDescent="0.25">
      <c r="G3032" s="17"/>
      <c r="H3032" s="17"/>
      <c r="I3032" s="17"/>
      <c r="J3032" s="17"/>
      <c r="K3032" s="17"/>
      <c r="L3032" s="17"/>
    </row>
    <row r="3033" spans="7:12" x14ac:dyDescent="0.25">
      <c r="G3033" s="17"/>
      <c r="H3033" s="17"/>
      <c r="I3033" s="17"/>
      <c r="J3033" s="17"/>
      <c r="K3033" s="17"/>
      <c r="L3033" s="17"/>
    </row>
    <row r="3034" spans="7:12" x14ac:dyDescent="0.25">
      <c r="G3034" s="17"/>
      <c r="H3034" s="17"/>
      <c r="I3034" s="17"/>
      <c r="J3034" s="17"/>
      <c r="K3034" s="17"/>
      <c r="L3034" s="17"/>
    </row>
    <row r="3035" spans="7:12" x14ac:dyDescent="0.25">
      <c r="G3035" s="17"/>
      <c r="H3035" s="17"/>
      <c r="I3035" s="17"/>
      <c r="J3035" s="17"/>
      <c r="K3035" s="17"/>
      <c r="L3035" s="17"/>
    </row>
    <row r="3036" spans="7:12" x14ac:dyDescent="0.25">
      <c r="G3036" s="17"/>
      <c r="H3036" s="17"/>
      <c r="I3036" s="17"/>
      <c r="J3036" s="17"/>
      <c r="K3036" s="17"/>
      <c r="L3036" s="17"/>
    </row>
    <row r="3037" spans="7:12" x14ac:dyDescent="0.25">
      <c r="G3037" s="17"/>
      <c r="H3037" s="17"/>
      <c r="I3037" s="17"/>
      <c r="J3037" s="17"/>
      <c r="K3037" s="17"/>
      <c r="L3037" s="17"/>
    </row>
    <row r="3038" spans="7:12" x14ac:dyDescent="0.25">
      <c r="G3038" s="17"/>
      <c r="H3038" s="17"/>
      <c r="I3038" s="17"/>
      <c r="J3038" s="17"/>
      <c r="K3038" s="17"/>
      <c r="L3038" s="17"/>
    </row>
    <row r="3039" spans="7:12" x14ac:dyDescent="0.25">
      <c r="G3039" s="17"/>
      <c r="H3039" s="17"/>
      <c r="I3039" s="17"/>
      <c r="J3039" s="17"/>
      <c r="K3039" s="17"/>
      <c r="L3039" s="17"/>
    </row>
    <row r="3040" spans="7:12" x14ac:dyDescent="0.25">
      <c r="G3040" s="17"/>
      <c r="H3040" s="17"/>
      <c r="I3040" s="17"/>
      <c r="J3040" s="17"/>
      <c r="K3040" s="17"/>
      <c r="L3040" s="17"/>
    </row>
    <row r="3041" spans="7:12" x14ac:dyDescent="0.25">
      <c r="G3041" s="17"/>
      <c r="H3041" s="17"/>
      <c r="I3041" s="17"/>
      <c r="J3041" s="17"/>
      <c r="K3041" s="17"/>
      <c r="L3041" s="17"/>
    </row>
    <row r="3042" spans="7:12" x14ac:dyDescent="0.25">
      <c r="G3042" s="17"/>
      <c r="H3042" s="17"/>
      <c r="I3042" s="17"/>
      <c r="J3042" s="17"/>
      <c r="K3042" s="17"/>
      <c r="L3042" s="17"/>
    </row>
    <row r="3043" spans="7:12" x14ac:dyDescent="0.25">
      <c r="G3043" s="17"/>
      <c r="H3043" s="17"/>
      <c r="I3043" s="17"/>
      <c r="J3043" s="17"/>
      <c r="K3043" s="17"/>
      <c r="L3043" s="17"/>
    </row>
    <row r="3044" spans="7:12" x14ac:dyDescent="0.25">
      <c r="G3044" s="17"/>
      <c r="H3044" s="17"/>
      <c r="I3044" s="17"/>
      <c r="J3044" s="17"/>
      <c r="K3044" s="17"/>
      <c r="L3044" s="17"/>
    </row>
    <row r="3045" spans="7:12" x14ac:dyDescent="0.25">
      <c r="G3045" s="17"/>
      <c r="H3045" s="17"/>
      <c r="I3045" s="17"/>
      <c r="J3045" s="17"/>
      <c r="K3045" s="17"/>
      <c r="L3045" s="17"/>
    </row>
    <row r="3046" spans="7:12" x14ac:dyDescent="0.25">
      <c r="G3046" s="17"/>
      <c r="H3046" s="17"/>
      <c r="I3046" s="17"/>
      <c r="J3046" s="17"/>
      <c r="K3046" s="17"/>
      <c r="L3046" s="17"/>
    </row>
    <row r="3047" spans="7:12" x14ac:dyDescent="0.25">
      <c r="G3047" s="17"/>
      <c r="H3047" s="17"/>
      <c r="I3047" s="17"/>
      <c r="J3047" s="17"/>
      <c r="K3047" s="17"/>
      <c r="L3047" s="17"/>
    </row>
    <row r="3048" spans="7:12" x14ac:dyDescent="0.25">
      <c r="G3048" s="17"/>
      <c r="H3048" s="17"/>
      <c r="I3048" s="17"/>
      <c r="J3048" s="17"/>
      <c r="K3048" s="17"/>
      <c r="L3048" s="17"/>
    </row>
    <row r="3049" spans="7:12" x14ac:dyDescent="0.25">
      <c r="G3049" s="17"/>
      <c r="H3049" s="17"/>
      <c r="I3049" s="17"/>
      <c r="J3049" s="17"/>
      <c r="K3049" s="17"/>
      <c r="L3049" s="17"/>
    </row>
    <row r="3050" spans="7:12" x14ac:dyDescent="0.25">
      <c r="G3050" s="17"/>
      <c r="H3050" s="17"/>
      <c r="I3050" s="17"/>
      <c r="J3050" s="17"/>
      <c r="K3050" s="17"/>
      <c r="L3050" s="17"/>
    </row>
    <row r="3051" spans="7:12" x14ac:dyDescent="0.25">
      <c r="G3051" s="17"/>
      <c r="H3051" s="17"/>
      <c r="I3051" s="17"/>
      <c r="J3051" s="17"/>
      <c r="K3051" s="17"/>
      <c r="L3051" s="17"/>
    </row>
    <row r="3052" spans="7:12" x14ac:dyDescent="0.25">
      <c r="G3052" s="17"/>
      <c r="H3052" s="17"/>
      <c r="I3052" s="17"/>
      <c r="J3052" s="17"/>
      <c r="K3052" s="17"/>
      <c r="L3052" s="17"/>
    </row>
    <row r="3053" spans="7:12" x14ac:dyDescent="0.25">
      <c r="G3053" s="17"/>
      <c r="H3053" s="17"/>
      <c r="I3053" s="17"/>
      <c r="J3053" s="17"/>
      <c r="K3053" s="17"/>
      <c r="L3053" s="17"/>
    </row>
    <row r="3054" spans="7:12" x14ac:dyDescent="0.25">
      <c r="G3054" s="17"/>
      <c r="H3054" s="17"/>
      <c r="I3054" s="17"/>
      <c r="J3054" s="17"/>
      <c r="K3054" s="17"/>
      <c r="L3054" s="17"/>
    </row>
    <row r="3055" spans="7:12" x14ac:dyDescent="0.25">
      <c r="G3055" s="17"/>
      <c r="H3055" s="17"/>
      <c r="I3055" s="17"/>
      <c r="J3055" s="17"/>
      <c r="K3055" s="17"/>
      <c r="L3055" s="17"/>
    </row>
    <row r="3056" spans="7:12" x14ac:dyDescent="0.25">
      <c r="G3056" s="17"/>
      <c r="H3056" s="17"/>
      <c r="I3056" s="17"/>
      <c r="J3056" s="17"/>
      <c r="K3056" s="17"/>
      <c r="L3056" s="17"/>
    </row>
    <row r="3057" spans="7:12" x14ac:dyDescent="0.25">
      <c r="G3057" s="17"/>
      <c r="H3057" s="17"/>
      <c r="I3057" s="17"/>
      <c r="J3057" s="17"/>
      <c r="K3057" s="17"/>
      <c r="L3057" s="17"/>
    </row>
    <row r="3058" spans="7:12" x14ac:dyDescent="0.25">
      <c r="G3058" s="17"/>
      <c r="H3058" s="17"/>
      <c r="I3058" s="17"/>
      <c r="J3058" s="17"/>
      <c r="K3058" s="17"/>
      <c r="L3058" s="17"/>
    </row>
    <row r="3059" spans="7:12" x14ac:dyDescent="0.25">
      <c r="G3059" s="17"/>
      <c r="H3059" s="17"/>
      <c r="I3059" s="17"/>
      <c r="J3059" s="17"/>
      <c r="K3059" s="17"/>
      <c r="L3059" s="17"/>
    </row>
    <row r="3060" spans="7:12" x14ac:dyDescent="0.25">
      <c r="G3060" s="17"/>
      <c r="H3060" s="17"/>
      <c r="I3060" s="17"/>
      <c r="J3060" s="17"/>
      <c r="K3060" s="17"/>
      <c r="L3060" s="17"/>
    </row>
    <row r="3061" spans="7:12" x14ac:dyDescent="0.25">
      <c r="G3061" s="17"/>
      <c r="H3061" s="17"/>
      <c r="I3061" s="17"/>
      <c r="J3061" s="17"/>
      <c r="K3061" s="17"/>
      <c r="L3061" s="17"/>
    </row>
    <row r="3062" spans="7:12" x14ac:dyDescent="0.25">
      <c r="G3062" s="17"/>
      <c r="H3062" s="17"/>
      <c r="I3062" s="17"/>
      <c r="J3062" s="17"/>
      <c r="K3062" s="17"/>
      <c r="L3062" s="17"/>
    </row>
    <row r="3063" spans="7:12" x14ac:dyDescent="0.25">
      <c r="G3063" s="17"/>
      <c r="H3063" s="17"/>
      <c r="I3063" s="17"/>
      <c r="J3063" s="17"/>
      <c r="K3063" s="17"/>
      <c r="L3063" s="17"/>
    </row>
    <row r="3064" spans="7:12" x14ac:dyDescent="0.25">
      <c r="G3064" s="17"/>
      <c r="H3064" s="17"/>
      <c r="I3064" s="17"/>
      <c r="J3064" s="17"/>
      <c r="K3064" s="17"/>
      <c r="L3064" s="17"/>
    </row>
    <row r="3065" spans="7:12" x14ac:dyDescent="0.25">
      <c r="G3065" s="17"/>
      <c r="H3065" s="17"/>
      <c r="I3065" s="17"/>
      <c r="J3065" s="17"/>
      <c r="K3065" s="17"/>
      <c r="L3065" s="17"/>
    </row>
    <row r="3066" spans="7:12" x14ac:dyDescent="0.25">
      <c r="G3066" s="17"/>
      <c r="H3066" s="17"/>
      <c r="I3066" s="17"/>
      <c r="J3066" s="17"/>
      <c r="K3066" s="17"/>
      <c r="L3066" s="17"/>
    </row>
    <row r="3067" spans="7:12" x14ac:dyDescent="0.25">
      <c r="G3067" s="17"/>
      <c r="H3067" s="17"/>
      <c r="I3067" s="17"/>
      <c r="J3067" s="17"/>
      <c r="K3067" s="17"/>
      <c r="L3067" s="17"/>
    </row>
    <row r="3068" spans="7:12" x14ac:dyDescent="0.25">
      <c r="G3068" s="17"/>
      <c r="H3068" s="17"/>
      <c r="I3068" s="17"/>
      <c r="J3068" s="17"/>
      <c r="K3068" s="17"/>
      <c r="L3068" s="17"/>
    </row>
    <row r="3069" spans="7:12" x14ac:dyDescent="0.25">
      <c r="G3069" s="17"/>
      <c r="H3069" s="17"/>
      <c r="I3069" s="17"/>
      <c r="J3069" s="17"/>
      <c r="K3069" s="17"/>
      <c r="L3069" s="17"/>
    </row>
    <row r="3070" spans="7:12" x14ac:dyDescent="0.25">
      <c r="G3070" s="17"/>
      <c r="H3070" s="17"/>
      <c r="I3070" s="17"/>
      <c r="J3070" s="17"/>
      <c r="K3070" s="17"/>
      <c r="L3070" s="17"/>
    </row>
    <row r="3071" spans="7:12" x14ac:dyDescent="0.25">
      <c r="G3071" s="17"/>
      <c r="H3071" s="17"/>
      <c r="I3071" s="17"/>
      <c r="J3071" s="17"/>
      <c r="K3071" s="17"/>
      <c r="L3071" s="17"/>
    </row>
    <row r="3072" spans="7:12" x14ac:dyDescent="0.25">
      <c r="G3072" s="17"/>
      <c r="H3072" s="17"/>
      <c r="I3072" s="17"/>
      <c r="J3072" s="17"/>
      <c r="K3072" s="17"/>
      <c r="L3072" s="17"/>
    </row>
    <row r="3073" spans="7:12" x14ac:dyDescent="0.25">
      <c r="G3073" s="17"/>
      <c r="H3073" s="17"/>
      <c r="I3073" s="17"/>
      <c r="J3073" s="17"/>
      <c r="K3073" s="17"/>
      <c r="L3073" s="17"/>
    </row>
    <row r="3074" spans="7:12" x14ac:dyDescent="0.25">
      <c r="G3074" s="17"/>
      <c r="H3074" s="17"/>
      <c r="I3074" s="17"/>
      <c r="J3074" s="17"/>
      <c r="K3074" s="17"/>
      <c r="L3074" s="17"/>
    </row>
    <row r="3075" spans="7:12" x14ac:dyDescent="0.25">
      <c r="G3075" s="17"/>
      <c r="H3075" s="17"/>
      <c r="I3075" s="17"/>
      <c r="J3075" s="17"/>
      <c r="K3075" s="17"/>
      <c r="L3075" s="17"/>
    </row>
    <row r="3076" spans="7:12" x14ac:dyDescent="0.25">
      <c r="G3076" s="17"/>
      <c r="H3076" s="17"/>
      <c r="I3076" s="17"/>
      <c r="J3076" s="17"/>
      <c r="K3076" s="17"/>
      <c r="L3076" s="17"/>
    </row>
    <row r="3077" spans="7:12" x14ac:dyDescent="0.25">
      <c r="G3077" s="17"/>
      <c r="H3077" s="17"/>
      <c r="I3077" s="17"/>
      <c r="J3077" s="17"/>
      <c r="K3077" s="17"/>
      <c r="L3077" s="17"/>
    </row>
    <row r="3078" spans="7:12" x14ac:dyDescent="0.25">
      <c r="G3078" s="17"/>
      <c r="H3078" s="17"/>
      <c r="I3078" s="17"/>
      <c r="J3078" s="17"/>
      <c r="K3078" s="17"/>
      <c r="L3078" s="17"/>
    </row>
  </sheetData>
  <sheetProtection algorithmName="SHA-512" hashValue="1m49j4JJhd3yRmrS5kkpRm6vNi3+rF/as4s5C8FYP84kYDAa/oh03fZUIV0nDiYpi0nv2/3zUUOAW0wliWkDNQ==" saltValue="h4DXjyJHSlm0DYDNwlFQiA==" spinCount="100000" sheet="1" selectLockedCells="1"/>
  <dataConsolidate/>
  <mergeCells count="107">
    <mergeCell ref="A571:D571"/>
    <mergeCell ref="A578:D578"/>
    <mergeCell ref="A499:D499"/>
    <mergeCell ref="A456:D456"/>
    <mergeCell ref="A51:C51"/>
    <mergeCell ref="A52:C52"/>
    <mergeCell ref="A53:C53"/>
    <mergeCell ref="A54:C54"/>
    <mergeCell ref="A55:C55"/>
    <mergeCell ref="A441:D441"/>
    <mergeCell ref="A186:D186"/>
    <mergeCell ref="A74:D74"/>
    <mergeCell ref="A106:D106"/>
    <mergeCell ref="A135:D135"/>
    <mergeCell ref="A141:D141"/>
    <mergeCell ref="A147:D147"/>
    <mergeCell ref="A153:D153"/>
    <mergeCell ref="A159:D159"/>
    <mergeCell ref="A174:D174"/>
    <mergeCell ref="A167:D167"/>
    <mergeCell ref="A56:C56"/>
    <mergeCell ref="A193:D193"/>
    <mergeCell ref="A180:D180"/>
    <mergeCell ref="AI4:AI15"/>
    <mergeCell ref="AG4:AG15"/>
    <mergeCell ref="N4:N15"/>
    <mergeCell ref="O4:O15"/>
    <mergeCell ref="P4:P15"/>
    <mergeCell ref="Q4:Q15"/>
    <mergeCell ref="R4:R15"/>
    <mergeCell ref="S4:S15"/>
    <mergeCell ref="T4:T15"/>
    <mergeCell ref="U4:U15"/>
    <mergeCell ref="V4:V15"/>
    <mergeCell ref="W4:W15"/>
    <mergeCell ref="AA4:AA15"/>
    <mergeCell ref="C10:D10"/>
    <mergeCell ref="A48:C48"/>
    <mergeCell ref="A49:C49"/>
    <mergeCell ref="A50:C50"/>
    <mergeCell ref="A46:C46"/>
    <mergeCell ref="A47:C47"/>
    <mergeCell ref="A17:C17"/>
    <mergeCell ref="A18:C18"/>
    <mergeCell ref="A19:C19"/>
    <mergeCell ref="A20:C20"/>
    <mergeCell ref="A13:C13"/>
    <mergeCell ref="A45:C45"/>
    <mergeCell ref="A40:C40"/>
    <mergeCell ref="A44:C44"/>
    <mergeCell ref="A38:C38"/>
    <mergeCell ref="A34:C34"/>
    <mergeCell ref="A35:C35"/>
    <mergeCell ref="A39:C39"/>
    <mergeCell ref="A36:C36"/>
    <mergeCell ref="A37:C37"/>
    <mergeCell ref="A43:C43"/>
    <mergeCell ref="A41:C41"/>
    <mergeCell ref="A42:C42"/>
    <mergeCell ref="A1:E1"/>
    <mergeCell ref="A24:E24"/>
    <mergeCell ref="A483:D483"/>
    <mergeCell ref="B3:F3"/>
    <mergeCell ref="F4:F15"/>
    <mergeCell ref="G4:G15"/>
    <mergeCell ref="H4:H15"/>
    <mergeCell ref="A16:C16"/>
    <mergeCell ref="M4:M15"/>
    <mergeCell ref="E14:E15"/>
    <mergeCell ref="A15:C15"/>
    <mergeCell ref="J4:J15"/>
    <mergeCell ref="A12:C12"/>
    <mergeCell ref="L4:L15"/>
    <mergeCell ref="A29:C29"/>
    <mergeCell ref="A30:C30"/>
    <mergeCell ref="A31:C31"/>
    <mergeCell ref="A32:C32"/>
    <mergeCell ref="A33:C33"/>
    <mergeCell ref="A28:C28"/>
    <mergeCell ref="A22:C22"/>
    <mergeCell ref="K4:K15"/>
    <mergeCell ref="A21:C21"/>
    <mergeCell ref="A23:C23"/>
    <mergeCell ref="X3:AG3"/>
    <mergeCell ref="A547:D547"/>
    <mergeCell ref="A553:D553"/>
    <mergeCell ref="A559:D559"/>
    <mergeCell ref="A565:D565"/>
    <mergeCell ref="AF4:AF15"/>
    <mergeCell ref="AE4:AE15"/>
    <mergeCell ref="AD4:AD15"/>
    <mergeCell ref="AC4:AC15"/>
    <mergeCell ref="AB4:AB15"/>
    <mergeCell ref="Z4:Z15"/>
    <mergeCell ref="Y4:Y15"/>
    <mergeCell ref="X4:X15"/>
    <mergeCell ref="A514:D514"/>
    <mergeCell ref="A520:D520"/>
    <mergeCell ref="A526:D526"/>
    <mergeCell ref="A533:D533"/>
    <mergeCell ref="A541:D541"/>
    <mergeCell ref="A474:D474"/>
    <mergeCell ref="A25:C25"/>
    <mergeCell ref="A26:C26"/>
    <mergeCell ref="A27:C27"/>
    <mergeCell ref="I4:I15"/>
    <mergeCell ref="A14:C14"/>
  </mergeCells>
  <conditionalFormatting sqref="B3">
    <cfRule type="cellIs" dxfId="20" priority="14" operator="equal">
      <formula>"Die Vorgaben sind erfüllt"</formula>
    </cfRule>
    <cfRule type="cellIs" dxfId="19" priority="25" operator="equal">
      <formula>"Die Fruchtfolge erfüllt nicht alle Bedingungen für Vielfältige Kulturen"</formula>
    </cfRule>
  </conditionalFormatting>
  <conditionalFormatting sqref="E5">
    <cfRule type="cellIs" dxfId="18" priority="19" operator="equal">
      <formula>"ja"</formula>
    </cfRule>
    <cfRule type="cellIs" dxfId="17" priority="24" operator="equal">
      <formula>"nein"</formula>
    </cfRule>
  </conditionalFormatting>
  <conditionalFormatting sqref="E6">
    <cfRule type="cellIs" dxfId="16" priority="18" operator="equal">
      <formula>"ja"</formula>
    </cfRule>
    <cfRule type="cellIs" dxfId="15" priority="23" operator="equal">
      <formula>"nein"</formula>
    </cfRule>
  </conditionalFormatting>
  <conditionalFormatting sqref="E7">
    <cfRule type="cellIs" dxfId="14" priority="17" operator="equal">
      <formula>"ja"</formula>
    </cfRule>
    <cfRule type="cellIs" dxfId="13" priority="22" operator="equal">
      <formula>"nein"</formula>
    </cfRule>
  </conditionalFormatting>
  <conditionalFormatting sqref="E8">
    <cfRule type="cellIs" dxfId="12" priority="16" operator="equal">
      <formula>"ja"</formula>
    </cfRule>
    <cfRule type="cellIs" dxfId="11" priority="21" operator="equal">
      <formula>"nein"</formula>
    </cfRule>
  </conditionalFormatting>
  <conditionalFormatting sqref="E9 E11">
    <cfRule type="cellIs" dxfId="10" priority="15" operator="equal">
      <formula>"ja"</formula>
    </cfRule>
    <cfRule type="cellIs" dxfId="9" priority="20" operator="equal">
      <formula>"nein"</formula>
    </cfRule>
  </conditionalFormatting>
  <conditionalFormatting sqref="A14:C14">
    <cfRule type="cellIs" dxfId="8" priority="11" operator="equal">
      <formula>"Achtung Kulturart mehrfach ausgewählt!"</formula>
    </cfRule>
  </conditionalFormatting>
  <conditionalFormatting sqref="E16:E23 E25:E29 E31:E57">
    <cfRule type="containsBlanks" dxfId="7" priority="9">
      <formula>LEN(TRIM(E16))=0</formula>
    </cfRule>
  </conditionalFormatting>
  <conditionalFormatting sqref="E10">
    <cfRule type="cellIs" dxfId="6" priority="6" operator="equal">
      <formula>"ja"</formula>
    </cfRule>
    <cfRule type="cellIs" dxfId="5" priority="7" operator="equal">
      <formula>"nein"</formula>
    </cfRule>
  </conditionalFormatting>
  <conditionalFormatting sqref="A195:B431">
    <cfRule type="duplicateValues" dxfId="4" priority="5"/>
  </conditionalFormatting>
  <conditionalFormatting sqref="E16">
    <cfRule type="expression" dxfId="3" priority="4">
      <formula>AND(F16="groß",K16=1)</formula>
    </cfRule>
  </conditionalFormatting>
  <conditionalFormatting sqref="E17:E23">
    <cfRule type="expression" dxfId="2" priority="3">
      <formula>AND(F17="groß",K17=1)</formula>
    </cfRule>
  </conditionalFormatting>
  <conditionalFormatting sqref="E25:E29">
    <cfRule type="expression" dxfId="1" priority="2">
      <formula>AND(F25="groß",K25=1)</formula>
    </cfRule>
  </conditionalFormatting>
  <conditionalFormatting sqref="E31:E50">
    <cfRule type="expression" dxfId="0" priority="1">
      <formula>AND(F31="groß",K31=1)</formula>
    </cfRule>
  </conditionalFormatting>
  <dataValidations count="10">
    <dataValidation type="list" allowBlank="1" showInputMessage="1" showErrorMessage="1" sqref="A17:C23">
      <formula1>Getreide</formula1>
    </dataValidation>
    <dataValidation type="list" allowBlank="1" showInputMessage="1" showErrorMessage="1" sqref="A26:C29">
      <formula1>LeguminosenGAPsp</formula1>
    </dataValidation>
    <dataValidation type="list" allowBlank="1" showInputMessage="1" showErrorMessage="1" sqref="A32:C50">
      <formula1>sonstKTA_sonstLeg</formula1>
    </dataValidation>
    <dataValidation type="whole" errorStyle="warning" operator="equal" allowBlank="1" showInputMessage="1" showErrorMessage="1" errorTitle="Mehrfachauswahl" error="Sie habe mind. eine Kulturart mehrfach ausgewählt. Die führt zu Falschberechnungen!" sqref="AJ16 AJ25 AJ31">
      <formula1>0</formula1>
    </dataValidation>
    <dataValidation type="custom" errorStyle="warning" allowBlank="1" showInputMessage="1" showErrorMessage="1" errorTitle="Mehrfachauswahl" error="Sie haben eine Kulturart mehrfach ausgewählt. Die Berechnung wird fehlerhaft!" sqref="AI16:AI23 AI25:AI29 AI31:AI57">
      <formula1>COUNTIF($A$16:$A$23,#REF!)=1</formula1>
    </dataValidation>
    <dataValidation type="list" errorStyle="information" allowBlank="1" showInputMessage="1" promptTitle="Hinweis" prompt="Es können nur Kulturarten ausgewählt werden die zur Bemessungsgrundlage zählen. Brachen können am Ende der Tabelle erfasst werden (nicht erforderlich für Berechnung)." sqref="A16:C16">
      <formula1>Getreide</formula1>
    </dataValidation>
    <dataValidation type="list" allowBlank="1" showInputMessage="1" showErrorMessage="1" promptTitle="Hinweis" prompt="Es können nur Kulturarten ausgewählt werden die zur Bemessungsgrundlage zählen. Brachen können am Ende der Tabelle erfasst werden (nicht erforderlich für Berechnung)." sqref="A25:C25">
      <formula1>LeguminosenGAPsp</formula1>
    </dataValidation>
    <dataValidation type="list" allowBlank="1" showInputMessage="1" showErrorMessage="1" promptTitle="Hinweis" prompt="Es können nur Kulturarten ausgewählt werden die zur Bemessungsgrundlage zählen. Brachen können am Ende der Tabelle erfasst werden (nicht erforderlich für Berechnung)." sqref="A31:C31">
      <formula1>sonstKTA_sonstLeg</formula1>
    </dataValidation>
    <dataValidation type="list" allowBlank="1" showInputMessage="1" showErrorMessage="1" promptTitle="Hinweis" prompt="Brachen zählen nicht zur Bemessungsgrundlage und sind keine Kulturart im Sinne der Vielfältigen Kulturen!" sqref="A52:C52">
      <formula1>Brachen</formula1>
    </dataValidation>
    <dataValidation type="list" allowBlank="1" showInputMessage="1" showErrorMessage="1" sqref="A53:C55 A56 B56:B57 C56">
      <formula1>Brachen</formula1>
    </dataValidation>
  </dataValidation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Footer>&amp;L&amp;F&amp;CAlle Angaben ohne Gewähr!&amp;RAusdruck vom &amp;D &amp;T</oddFooter>
  </headerFooter>
  <colBreaks count="1" manualBreakCount="1">
    <brk id="5" max="50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29BB58-A6B3-40AC-84B5-318EC25F45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25</vt:i4>
      </vt:variant>
    </vt:vector>
  </HeadingPairs>
  <TitlesOfParts>
    <vt:vector size="28" baseType="lpstr">
      <vt:lpstr>Information</vt:lpstr>
      <vt:lpstr>Berechnung ÖR2</vt:lpstr>
      <vt:lpstr>Berechnung GAP-SP</vt:lpstr>
      <vt:lpstr>'Berechnung ÖR2'!Brachen</vt:lpstr>
      <vt:lpstr>Brachen</vt:lpstr>
      <vt:lpstr>'Berechnung GAP-SP'!Druckbereich</vt:lpstr>
      <vt:lpstr>'Berechnung ÖR2'!Druckbereich</vt:lpstr>
      <vt:lpstr>Information!Druckbereich</vt:lpstr>
      <vt:lpstr>'Berechnung ÖR2'!Getreide</vt:lpstr>
      <vt:lpstr>Getreide</vt:lpstr>
      <vt:lpstr>'Berechnung ÖR2'!GetreideEingabe</vt:lpstr>
      <vt:lpstr>GetreideEingabe</vt:lpstr>
      <vt:lpstr>'Berechnung ÖR2'!Gras_und_Gruenfutter</vt:lpstr>
      <vt:lpstr>Gras_und_Gruenfutter</vt:lpstr>
      <vt:lpstr>'Berechnung ÖR2'!Leguminosen</vt:lpstr>
      <vt:lpstr>'Berechnung ÖR2'!LeguminosenEingabe</vt:lpstr>
      <vt:lpstr>LeguminosenEingabe</vt:lpstr>
      <vt:lpstr>LeguminosenGAPsp</vt:lpstr>
      <vt:lpstr>'Berechnung ÖR2'!LeguminosenMischung</vt:lpstr>
      <vt:lpstr>LeguminosenMischung</vt:lpstr>
      <vt:lpstr>LeguminosenÖR2</vt:lpstr>
      <vt:lpstr>Mischkultur_ADV_Sytematik</vt:lpstr>
      <vt:lpstr>sonst_KTA_Test</vt:lpstr>
      <vt:lpstr>'Berechnung ÖR2'!sonstige_Kulturen</vt:lpstr>
      <vt:lpstr>sonstige_Kulturen</vt:lpstr>
      <vt:lpstr>sonstKTA_sonstLeg</vt:lpstr>
      <vt:lpstr>'Berechnung GAP-SP'!Suchkriterien</vt:lpstr>
      <vt:lpstr>'Berechnung ÖR2'!Suchkriterien</vt:lpstr>
    </vt:vector>
  </TitlesOfParts>
  <Company>Dienstleistungszentrum Ländlicher Raum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drusenheimer_p</dc:creator>
  <cp:lastModifiedBy>drusenheimer_p</cp:lastModifiedBy>
  <cp:lastPrinted>2023-04-04T13:58:29Z</cp:lastPrinted>
  <dcterms:created xsi:type="dcterms:W3CDTF">2015-07-20T11:03:53Z</dcterms:created>
  <dcterms:modified xsi:type="dcterms:W3CDTF">2025-03-12T13:53:32Z</dcterms:modified>
</cp:coreProperties>
</file>